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<sst xmlns="http://schemas.openxmlformats.org/spreadsheetml/2006/main" count="177" uniqueCount="76">
  <si>
    <t>Water Demand &amp; Peak Flow</t>
  </si>
  <si>
    <t>Average, peak and governing design flow with storage allowance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</si>
  <si>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</si>
  <si>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</si>
  <si>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</si>
  <si>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</si>
  <si>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</si>
  <si>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</si>
  <si>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</si>
  <si>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</si>
  <si>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</si>
  <si>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</si>
  <si>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</si>
  <si>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</si>
  <si>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</si>
  <si>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</si>
  <si>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</si>
  <si>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</si>
  <si>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Average, peak and governing design flow with storage allowance</t>
  </si>
  <si>
    <t>EngiMetric · https://engimetric.com</t>
  </si>
  <si>
    <t>Master verdict</t>
  </si>
  <si>
    <t>Key inputs</t>
  </si>
  <si>
    <t>Population / units</t>
  </si>
  <si>
    <t>—</t>
  </si>
  <si>
    <t>Average daily demand per capita</t>
  </si>
  <si>
    <t>L/p·d</t>
  </si>
  <si>
    <t>Peaking factor</t>
  </si>
  <si>
    <t>Key outputs</t>
  </si>
  <si>
    <t>Peak flow</t>
  </si>
  <si>
    <t>m³/h</t>
  </si>
  <si>
    <t>Governing design flow</t>
  </si>
  <si>
    <t>Storage allowance</t>
  </si>
  <si>
    <t>m³</t>
  </si>
  <si>
    <t>Checks at a glance</t>
  </si>
  <si>
    <t>Population positive</t>
  </si>
  <si>
    <t>Peaking factor ≥ 1</t>
  </si>
  <si>
    <t>Version 0.1 · EngiMetric workbook library</t>
  </si>
  <si>
    <t>Inputs — yellow cells: enter your values; source prompts governing choices</t>
  </si>
  <si>
    <t>served population</t>
  </si>
  <si>
    <t>consumption assumption</t>
  </si>
  <si>
    <t>system peaking characteristic</t>
  </si>
  <si>
    <t>Fire flow</t>
  </si>
  <si>
    <t>L/s</t>
  </si>
  <si>
    <t>fire authority requirement</t>
  </si>
  <si>
    <t>h</t>
  </si>
  <si>
    <t>supply security requirement</t>
  </si>
  <si>
    <t>Calculations — transparent formulas; [n] is the reference ID (see Reference sheet)</t>
  </si>
  <si>
    <t>Average daily demand</t>
  </si>
  <si>
    <t>L/d</t>
  </si>
  <si>
    <t>[1]</t>
  </si>
  <si>
    <t>Average flow</t>
  </si>
  <si>
    <t>[1] — L/s × 3.6</t>
  </si>
  <si>
    <t>[1] — peak demand vs average + fire</t>
  </si>
  <si>
    <t>Outputs — final results (formula-driven; never hard-typed)</t>
  </si>
  <si>
    <t>Checks — each row must land PASS (WARN acceptable when documented)</t>
  </si>
  <si>
    <t>&gt; 0</t>
  </si>
  <si>
    <t>≥ 1</t>
  </si>
  <si>
    <t>Fire flow non-negative</t>
  </si>
  <si>
    <t>≥ 0</t>
  </si>
  <si>
    <t>Storage allowance positive</t>
  </si>
  <si>
    <t>Overall result</t>
  </si>
  <si>
    <t>PASS when every check passes</t>
  </si>
  <si>
    <t>References</t>
  </si>
  <si>
    <t>EngiMetric waterResources engine (calculateWaterDemand) — method shape</t>
  </si>
  <si>
    <t>Equations used</t>
  </si>
  <si>
    <t>Demand and peaks</t>
  </si>
  <si>
    <t>avg = pop·qd;  peak = avg·pf</t>
  </si>
  <si>
    <t>Governing flow and storage</t>
  </si>
  <si>
    <t>design = max(peak, avg + fire);  storage = avg·sh</t>
  </si>
  <si>
    <t>Notes &amp; Assumptions</t>
  </si>
  <si>
    <t>1. Demand, peaking and fire values are governing inputs from the system/authority — never default prescriptions.</t>
  </si>
  <si>
    <t>2. Storage allowance is a planning simplification, not a code-required volume.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</si>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</sst>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0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Checks!$C$8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2000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200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1.8</v>
      </c>
      <c r="C9" s="11" t="s">
        <v>23</v>
      </c>
      <c r="D9" s="10"/>
    </row>
    <row r="11" ht="22" customHeight="1" spans="1:4" x14ac:dyDescent="0.25">
      <c r="A11" s="4" t="s">
        <v>27</v>
      </c>
      <c r="B11" s="4"/>
      <c r="C11" s="4"/>
      <c r="D11" s="4"/>
    </row>
    <row r="12" spans="1:4" x14ac:dyDescent="0.25">
      <c r="A12" s="11" t="s">
        <v>28</v>
      </c>
      <c r="B12" s="12">
        <f>Outputs!$B$4</f>
        <v>30.000000000000004</v>
      </c>
      <c r="C12" s="11" t="s">
        <v>29</v>
      </c>
      <c r="D12" s="10"/>
    </row>
    <row r="13" spans="1:4" x14ac:dyDescent="0.25">
      <c r="A13" s="11" t="s">
        <v>30</v>
      </c>
      <c r="B13" s="12">
        <f>Outputs!$B$5</f>
        <v>70.66666666666667</v>
      </c>
      <c r="C13" s="11" t="s">
        <v>29</v>
      </c>
      <c r="D13" s="10"/>
    </row>
    <row r="14" spans="1:4" x14ac:dyDescent="0.25">
      <c r="A14" s="11" t="s">
        <v>31</v>
      </c>
      <c r="B14" s="12">
        <f>Outputs!$B$6</f>
        <v>133.33333333333334</v>
      </c>
      <c r="C14" s="11" t="s">
        <v>32</v>
      </c>
      <c r="D14" s="10"/>
    </row>
    <row r="16" ht="22" customHeight="1" spans="1:4" x14ac:dyDescent="0.25">
      <c r="A16" s="4" t="s">
        <v>33</v>
      </c>
      <c r="B16" s="4"/>
      <c r="C16" s="4"/>
      <c r="D16" s="4"/>
    </row>
    <row r="17" spans="1:4" x14ac:dyDescent="0.25">
      <c r="A17" s="11" t="s">
        <v>34</v>
      </c>
      <c r="B17" s="12" t="str">
        <f>Checks!$C$3</f>
        <v>PASS</v>
      </c>
      <c r="C17" s="11" t="s">
        <v>5</v>
      </c>
      <c r="D17" s="10"/>
    </row>
    <row r="18" spans="1:4" x14ac:dyDescent="0.25">
      <c r="A18" s="11" t="s">
        <v>35</v>
      </c>
      <c r="B18" s="12" t="str">
        <f>Checks!$C$4</f>
        <v>PASS</v>
      </c>
      <c r="C18" s="11" t="s">
        <v>5</v>
      </c>
      <c r="D18" s="10"/>
    </row>
    <row r="20" spans="1:3" x14ac:dyDescent="0.25">
      <c r="A20" s="6" t="s">
        <v>36</v>
      </c>
    </row>
  </sheetData>
  <mergeCells count="3">
    <mergeCell ref="A6:D6"/>
    <mergeCell ref="A11:D11"/>
    <mergeCell ref="A16:D16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37</v>
      </c>
      <c r="B2" s="4"/>
      <c r="C2" s="4"/>
      <c r="D2" s="4"/>
    </row>
    <row r="3" spans="1:4" x14ac:dyDescent="0.25">
      <c r="A3" s="13" t="s">
        <v>22</v>
      </c>
      <c r="B3" s="14">
        <v>2000</v>
      </c>
      <c r="C3" s="15" t="s">
        <v>23</v>
      </c>
      <c r="D3" s="16" t="s">
        <v>38</v>
      </c>
    </row>
    <row r="4" spans="1:4" x14ac:dyDescent="0.25">
      <c r="A4" s="13" t="s">
        <v>24</v>
      </c>
      <c r="B4" s="14">
        <v>200</v>
      </c>
      <c r="C4" s="15" t="s">
        <v>25</v>
      </c>
      <c r="D4" s="16" t="s">
        <v>39</v>
      </c>
    </row>
    <row r="5" spans="1:4" x14ac:dyDescent="0.25">
      <c r="A5" s="13" t="s">
        <v>26</v>
      </c>
      <c r="B5" s="14">
        <v>1.8</v>
      </c>
      <c r="C5" s="15" t="s">
        <v>23</v>
      </c>
      <c r="D5" s="16" t="s">
        <v>40</v>
      </c>
    </row>
    <row r="6" spans="1:4" x14ac:dyDescent="0.25">
      <c r="A6" s="13" t="s">
        <v>41</v>
      </c>
      <c r="B6" s="14">
        <v>15</v>
      </c>
      <c r="C6" s="15" t="s">
        <v>42</v>
      </c>
      <c r="D6" s="16" t="s">
        <v>43</v>
      </c>
    </row>
    <row r="7" spans="1:4" x14ac:dyDescent="0.25">
      <c r="A7" s="13" t="s">
        <v>31</v>
      </c>
      <c r="B7" s="14">
        <v>8</v>
      </c>
      <c r="C7" s="15" t="s">
        <v>44</v>
      </c>
      <c r="D7" s="16" t="s">
        <v>45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46</v>
      </c>
      <c r="B2" s="4"/>
      <c r="C2" s="4"/>
      <c r="D2" s="4"/>
    </row>
    <row r="3" spans="1:4" x14ac:dyDescent="0.25">
      <c r="A3" s="11" t="s">
        <v>47</v>
      </c>
      <c r="B3" s="17">
        <f>Inputs!$B$3*Inputs!$B$4</f>
        <v>400000</v>
      </c>
      <c r="C3" s="11" t="s">
        <v>48</v>
      </c>
      <c r="D3" s="16" t="s">
        <v>49</v>
      </c>
    </row>
    <row r="4" spans="1:4" x14ac:dyDescent="0.25">
      <c r="A4" s="11" t="s">
        <v>50</v>
      </c>
      <c r="B4" s="17">
        <f>Calculations!$B$3/1000/24</f>
        <v>16.666666666666668</v>
      </c>
      <c r="C4" s="11" t="s">
        <v>29</v>
      </c>
      <c r="D4" s="16" t="s">
        <v>49</v>
      </c>
    </row>
    <row r="5" spans="1:4" x14ac:dyDescent="0.25">
      <c r="A5" s="11" t="s">
        <v>28</v>
      </c>
      <c r="B5" s="17">
        <f>Calculations!$B$4*Inputs!$B$5</f>
        <v>30.000000000000004</v>
      </c>
      <c r="C5" s="11" t="s">
        <v>29</v>
      </c>
      <c r="D5" s="16" t="s">
        <v>49</v>
      </c>
    </row>
    <row r="6" spans="1:4" x14ac:dyDescent="0.25">
      <c r="A6" s="11" t="s">
        <v>41</v>
      </c>
      <c r="B6" s="17">
        <f>Inputs!$B$6*3.6</f>
        <v>54</v>
      </c>
      <c r="C6" s="11" t="s">
        <v>29</v>
      </c>
      <c r="D6" s="16" t="s">
        <v>51</v>
      </c>
    </row>
    <row r="7" spans="1:4" x14ac:dyDescent="0.25">
      <c r="A7" s="11" t="s">
        <v>30</v>
      </c>
      <c r="B7" s="17">
        <f>MAX(Calculations!$B$5,Calculations!$B$4+Calculations!$B$6)</f>
        <v>70.66666666666667</v>
      </c>
      <c r="C7" s="11" t="s">
        <v>29</v>
      </c>
      <c r="D7" s="16" t="s">
        <v>52</v>
      </c>
    </row>
    <row r="8" spans="1:4" x14ac:dyDescent="0.25">
      <c r="A8" s="11" t="s">
        <v>31</v>
      </c>
      <c r="B8" s="17">
        <f>Calculations!$B$4*Inputs!$B$7</f>
        <v>133.33333333333334</v>
      </c>
      <c r="C8" s="11" t="s">
        <v>32</v>
      </c>
      <c r="D8" s="16" t="s">
        <v>49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53</v>
      </c>
      <c r="B2" s="4"/>
      <c r="C2" s="4"/>
      <c r="D2" s="4"/>
    </row>
    <row r="3" spans="1:4" x14ac:dyDescent="0.25">
      <c r="A3" s="8" t="s">
        <v>50</v>
      </c>
      <c r="B3" s="18">
        <f>Calculations!$B$4</f>
        <v>16.666666666666668</v>
      </c>
      <c r="C3" s="11" t="s">
        <v>29</v>
      </c>
      <c r="D3" s="16" t="s">
        <v>49</v>
      </c>
    </row>
    <row r="4" spans="1:4" x14ac:dyDescent="0.25">
      <c r="A4" s="8" t="s">
        <v>28</v>
      </c>
      <c r="B4" s="18">
        <f>Calculations!$B$5</f>
        <v>30.000000000000004</v>
      </c>
      <c r="C4" s="11" t="s">
        <v>29</v>
      </c>
      <c r="D4" s="16" t="s">
        <v>49</v>
      </c>
    </row>
    <row r="5" spans="1:4" x14ac:dyDescent="0.25">
      <c r="A5" s="8" t="s">
        <v>30</v>
      </c>
      <c r="B5" s="18">
        <f>Calculations!$B$7</f>
        <v>70.66666666666667</v>
      </c>
      <c r="C5" s="11" t="s">
        <v>29</v>
      </c>
      <c r="D5" s="16" t="s">
        <v>49</v>
      </c>
    </row>
    <row r="6" spans="1:4" x14ac:dyDescent="0.25">
      <c r="A6" s="8" t="s">
        <v>31</v>
      </c>
      <c r="B6" s="18">
        <f>Calculations!$B$8</f>
        <v>133.33333333333334</v>
      </c>
      <c r="C6" s="11" t="s">
        <v>32</v>
      </c>
      <c r="D6" s="16" t="s">
        <v>49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54</v>
      </c>
      <c r="B2" s="4"/>
      <c r="C2" s="4"/>
      <c r="D2" s="4"/>
    </row>
    <row r="3" spans="1:4" x14ac:dyDescent="0.25">
      <c r="A3" s="13" t="s">
        <v>34</v>
      </c>
      <c r="B3" s="19" t="s">
        <v>55</v>
      </c>
      <c r="C3" s="20" t="str">
        <f>IF(Inputs!$B$3&gt;0,"PASS","FAIL")</f>
        <v>PASS</v>
      </c>
      <c r="D3" s="21" t="s">
        <v>49</v>
      </c>
    </row>
    <row r="4" spans="1:4" x14ac:dyDescent="0.25">
      <c r="A4" s="13" t="s">
        <v>35</v>
      </c>
      <c r="B4" s="19" t="s">
        <v>56</v>
      </c>
      <c r="C4" s="20" t="str">
        <f>IF(Inputs!$B$5&gt;=1,"PASS","FAIL")</f>
        <v>PASS</v>
      </c>
      <c r="D4" s="21" t="s">
        <v>49</v>
      </c>
    </row>
    <row r="5" spans="1:4" x14ac:dyDescent="0.25">
      <c r="A5" s="13" t="s">
        <v>57</v>
      </c>
      <c r="B5" s="19" t="s">
        <v>58</v>
      </c>
      <c r="C5" s="20" t="str">
        <f>IF(Inputs!$B$6&gt;=0,"PASS","FAIL")</f>
        <v>PASS</v>
      </c>
      <c r="D5" s="21" t="s">
        <v>49</v>
      </c>
    </row>
    <row r="6" spans="1:4" x14ac:dyDescent="0.25">
      <c r="A6" s="13" t="s">
        <v>59</v>
      </c>
      <c r="B6" s="19" t="s">
        <v>55</v>
      </c>
      <c r="C6" s="20" t="str">
        <f>IF(Inputs!$B$7&gt;0,"PASS","FAIL")</f>
        <v>PASS</v>
      </c>
      <c r="D6" s="21" t="s">
        <v>49</v>
      </c>
    </row>
    <row r="7" ht="22" customHeight="1" spans="1:4" x14ac:dyDescent="0.25">
      <c r="A7" s="4" t="s">
        <v>20</v>
      </c>
      <c r="B7" s="4"/>
      <c r="C7" s="4"/>
      <c r="D7" s="4"/>
    </row>
    <row r="8" spans="1:4" x14ac:dyDescent="0.25">
      <c r="A8" s="22" t="s">
        <v>60</v>
      </c>
      <c r="B8" s="11" t="s">
        <v>61</v>
      </c>
      <c r="C8" s="23" t="str">
        <f>IF(OR($C$3="FAIL",$C$4="FAIL",$C$5="FAIL",$C$6="FAIL"),"FAIL",IF(OR($C$3="WARN",$C$4="WARN",$C$5="WARN",$C$6="WARN"),"WARN","PASS"))</f>
        <v>PASS</v>
      </c>
      <c r="D8" s="10"/>
    </row>
  </sheetData>
  <mergeCells count="2">
    <mergeCell ref="A2:D2"/>
    <mergeCell ref="A7:D7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62</v>
      </c>
      <c r="B2" s="4"/>
      <c r="C2" s="4"/>
      <c r="D2" s="4"/>
    </row>
    <row r="3" spans="1:4" x14ac:dyDescent="0.25">
      <c r="A3" s="5" t="s">
        <v>49</v>
      </c>
      <c r="B3" s="5" t="s">
        <v>63</v>
      </c>
      <c r="C3" s="5" t="s">
        <v>5</v>
      </c>
      <c r="D3" s="5" t="s">
        <v>5</v>
      </c>
    </row>
    <row r="5" ht="22" customHeight="1" spans="1:4" x14ac:dyDescent="0.25">
      <c r="A5" s="4" t="s">
        <v>64</v>
      </c>
      <c r="B5" s="4"/>
      <c r="C5" s="4"/>
      <c r="D5" s="4"/>
    </row>
    <row r="6" spans="1:4" x14ac:dyDescent="0.25">
      <c r="A6" s="5" t="s">
        <v>65</v>
      </c>
      <c r="B6" s="5" t="s">
        <v>66</v>
      </c>
      <c r="C6" s="5" t="s">
        <v>5</v>
      </c>
      <c r="D6" s="5" t="s">
        <v>5</v>
      </c>
    </row>
    <row r="7" spans="1:4" x14ac:dyDescent="0.25">
      <c r="A7" s="5" t="s">
        <v>67</v>
      </c>
      <c r="B7" s="5" t="s">
        <v>68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69</v>
      </c>
      <c r="B2" s="4"/>
      <c r="C2" s="4"/>
      <c r="D2" s="4"/>
    </row>
    <row r="3" spans="1:4" x14ac:dyDescent="0.25">
      <c r="A3" s="5" t="s">
        <v>70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71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72</v>
      </c>
      <c r="B6" s="4"/>
      <c r="C6" s="4"/>
      <c r="D6" s="4"/>
    </row>
    <row r="7" spans="1:4" x14ac:dyDescent="0.25">
      <c r="A7" s="5" t="s">
        <v>73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74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75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Water Demand &amp; Peak Flow</dc:title>
  <dc:subject>Water engineering workbook</dc:subject>
  <dc:description>Average, design and peak flow demand with fire and storage allowance.</dc:description>
  <cp:keywords>water demand, peak flow, fire flow, storage, consumption,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