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<sst xmlns="http://schemas.openxmlformats.org/spreadsheetml/2006/main" count="153" uniqueCount="62">
  <si>
    <t>Transformer Sizing</t>
  </si>
  <si>
    <t>Transformer rating from diversified load with margin and derating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</si>
  <si>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</si>
  <si>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</si>
  <si>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</si>
  <si>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</si>
  <si>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</si>
  <si>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</si>
  <si>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</si>
  <si>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</si>
  <si>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</si>
  <si>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</si>
  <si>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</si>
  <si>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</si>
  <si>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</si>
  <si>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</si>
  <si>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</si>
  <si>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</si>
  <si>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Transformer rating from diversified load with margin and derating</t>
  </si>
  <si>
    <t>EngiMetric · https://engimetric.com</t>
  </si>
  <si>
    <t>Master verdict</t>
  </si>
  <si>
    <t>Key inputs</t>
  </si>
  <si>
    <t>Diversified load</t>
  </si>
  <si>
    <t>kVA</t>
  </si>
  <si>
    <t>Sizing margin</t>
  </si>
  <si>
    <t>%</t>
  </si>
  <si>
    <t>Ambient/altitude derating</t>
  </si>
  <si>
    <t>Selected rating</t>
  </si>
  <si>
    <t>Key outputs</t>
  </si>
  <si>
    <t>Required rating</t>
  </si>
  <si>
    <t>Loading at selected rating</t>
  </si>
  <si>
    <t>Spare capacity</t>
  </si>
  <si>
    <t>Checks at a glance</t>
  </si>
  <si>
    <t>Selected rating ≥ required</t>
  </si>
  <si>
    <t>Load positive</t>
  </si>
  <si>
    <t>Version 0.1 · EngiMetric workbook library</t>
  </si>
  <si>
    <t>Inputs — yellow cells: enter your values; source prompts governing choices</t>
  </si>
  <si>
    <t>load schedule</t>
  </si>
  <si>
    <t>design policy</t>
  </si>
  <si>
    <t>site derating (user)</t>
  </si>
  <si>
    <t>manufacturer range</t>
  </si>
  <si>
    <t>Calculations — transparent formulas; [n] is the reference ID (see Reference sheet)</t>
  </si>
  <si>
    <t>[1]</t>
  </si>
  <si>
    <t>Outputs — final results (formula-driven; never hard-typed)</t>
  </si>
  <si>
    <t>Checks — each row must land PASS (WARN acceptable when documented)</t>
  </si>
  <si>
    <t>sel ≥ req</t>
  </si>
  <si>
    <t>&gt; 0</t>
  </si>
  <si>
    <t>Loading in operating band</t>
  </si>
  <si>
    <t>50–90 %</t>
  </si>
  <si>
    <t>Overall result</t>
  </si>
  <si>
    <t>PASS when every check passes</t>
  </si>
  <si>
    <t>References</t>
  </si>
  <si>
    <t>IEEE C57 rating practice (method-level)</t>
  </si>
  <si>
    <t>Equations used</t>
  </si>
  <si>
    <t>Rating</t>
  </si>
  <si>
    <t>req = load·(1+margin·)(1+derate)</t>
  </si>
  <si>
    <t>Notes &amp; Assumptions</t>
  </si>
  <si>
    <t>1. Loading band 50–90% is an informative operating target; k-factor/harmonics and cooling class checks are separate.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</si>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</sst>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420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10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5</v>
      </c>
      <c r="C9" s="11" t="s">
        <v>25</v>
      </c>
      <c r="D9" s="10"/>
    </row>
    <row r="10" spans="1:4" x14ac:dyDescent="0.25">
      <c r="A10" s="11" t="s">
        <v>27</v>
      </c>
      <c r="B10" s="12">
        <f>Inputs!$B$6</f>
        <v>630</v>
      </c>
      <c r="C10" s="11" t="s">
        <v>23</v>
      </c>
      <c r="D10" s="10"/>
    </row>
    <row r="12" ht="22" customHeight="1" spans="1:4" x14ac:dyDescent="0.25">
      <c r="A12" s="4" t="s">
        <v>28</v>
      </c>
      <c r="B12" s="4"/>
      <c r="C12" s="4"/>
      <c r="D12" s="4"/>
    </row>
    <row r="13" spans="1:4" x14ac:dyDescent="0.25">
      <c r="A13" s="11" t="s">
        <v>29</v>
      </c>
      <c r="B13" s="12">
        <f>Outputs!$B$3</f>
        <v>485.1000000000001</v>
      </c>
      <c r="C13" s="11" t="s">
        <v>23</v>
      </c>
      <c r="D13" s="10"/>
    </row>
    <row r="14" spans="1:4" x14ac:dyDescent="0.25">
      <c r="A14" s="11" t="s">
        <v>30</v>
      </c>
      <c r="B14" s="12">
        <f>Outputs!$B$4</f>
        <v>66.66666666666666</v>
      </c>
      <c r="C14" s="11" t="s">
        <v>25</v>
      </c>
      <c r="D14" s="10"/>
    </row>
    <row r="15" spans="1:4" x14ac:dyDescent="0.25">
      <c r="A15" s="11" t="s">
        <v>31</v>
      </c>
      <c r="B15" s="12">
        <f>Outputs!$B$5</f>
        <v>144.89999999999992</v>
      </c>
      <c r="C15" s="11" t="s">
        <v>23</v>
      </c>
      <c r="D15" s="10"/>
    </row>
    <row r="17" ht="22" customHeight="1" spans="1:4" x14ac:dyDescent="0.25">
      <c r="A17" s="4" t="s">
        <v>32</v>
      </c>
      <c r="B17" s="4"/>
      <c r="C17" s="4"/>
      <c r="D17" s="4"/>
    </row>
    <row r="18" spans="1:4" x14ac:dyDescent="0.25">
      <c r="A18" s="11" t="s">
        <v>33</v>
      </c>
      <c r="B18" s="12" t="str">
        <f>Checks!$C$3</f>
        <v>PASS</v>
      </c>
      <c r="C18" s="11" t="s">
        <v>5</v>
      </c>
      <c r="D18" s="10"/>
    </row>
    <row r="19" spans="1:4" x14ac:dyDescent="0.25">
      <c r="A19" s="11" t="s">
        <v>34</v>
      </c>
      <c r="B19" s="12" t="str">
        <f>Checks!$C$4</f>
        <v>PASS</v>
      </c>
      <c r="C19" s="11" t="s">
        <v>5</v>
      </c>
      <c r="D19" s="10"/>
    </row>
    <row r="21" spans="1:3" x14ac:dyDescent="0.25">
      <c r="A21" s="6" t="s">
        <v>35</v>
      </c>
    </row>
  </sheetData>
  <mergeCells count="3">
    <mergeCell ref="A6:D6"/>
    <mergeCell ref="A12:D12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36</v>
      </c>
      <c r="B2" s="4"/>
      <c r="C2" s="4"/>
      <c r="D2" s="4"/>
    </row>
    <row r="3" spans="1:4" x14ac:dyDescent="0.25">
      <c r="A3" s="13" t="s">
        <v>22</v>
      </c>
      <c r="B3" s="14">
        <v>420</v>
      </c>
      <c r="C3" s="15" t="s">
        <v>23</v>
      </c>
      <c r="D3" s="16" t="s">
        <v>37</v>
      </c>
    </row>
    <row r="4" spans="1:4" x14ac:dyDescent="0.25">
      <c r="A4" s="13" t="s">
        <v>24</v>
      </c>
      <c r="B4" s="14">
        <v>10</v>
      </c>
      <c r="C4" s="15" t="s">
        <v>25</v>
      </c>
      <c r="D4" s="16" t="s">
        <v>38</v>
      </c>
    </row>
    <row r="5" spans="1:4" x14ac:dyDescent="0.25">
      <c r="A5" s="13" t="s">
        <v>26</v>
      </c>
      <c r="B5" s="14">
        <v>5</v>
      </c>
      <c r="C5" s="15" t="s">
        <v>25</v>
      </c>
      <c r="D5" s="16" t="s">
        <v>39</v>
      </c>
    </row>
    <row r="6" spans="1:4" x14ac:dyDescent="0.25">
      <c r="A6" s="13" t="s">
        <v>27</v>
      </c>
      <c r="B6" s="14">
        <v>630</v>
      </c>
      <c r="C6" s="15" t="s">
        <v>23</v>
      </c>
      <c r="D6" s="16" t="s">
        <v>40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41</v>
      </c>
      <c r="B2" s="4"/>
      <c r="C2" s="4"/>
      <c r="D2" s="4"/>
    </row>
    <row r="3" spans="1:4" x14ac:dyDescent="0.25">
      <c r="A3" s="11" t="s">
        <v>29</v>
      </c>
      <c r="B3" s="17">
        <f>Inputs!$B$3*(1+Inputs!$B$4/100)*(1+Inputs!$B$5/100)</f>
        <v>485.1000000000001</v>
      </c>
      <c r="C3" s="11" t="s">
        <v>23</v>
      </c>
      <c r="D3" s="16" t="s">
        <v>42</v>
      </c>
    </row>
    <row r="4" spans="1:4" x14ac:dyDescent="0.25">
      <c r="A4" s="11" t="s">
        <v>30</v>
      </c>
      <c r="B4" s="17">
        <f>Inputs!$B$3/Inputs!$B$6*100</f>
        <v>66.66666666666666</v>
      </c>
      <c r="C4" s="11" t="s">
        <v>25</v>
      </c>
      <c r="D4" s="16" t="s">
        <v>42</v>
      </c>
    </row>
    <row r="5" spans="1:4" x14ac:dyDescent="0.25">
      <c r="A5" s="11" t="s">
        <v>31</v>
      </c>
      <c r="B5" s="17">
        <f>Inputs!$B$6-Calculations!$B$3</f>
        <v>144.89999999999992</v>
      </c>
      <c r="C5" s="11" t="s">
        <v>23</v>
      </c>
      <c r="D5" s="16" t="s">
        <v>42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43</v>
      </c>
      <c r="B2" s="4"/>
      <c r="C2" s="4"/>
      <c r="D2" s="4"/>
    </row>
    <row r="3" spans="1:4" x14ac:dyDescent="0.25">
      <c r="A3" s="8" t="s">
        <v>29</v>
      </c>
      <c r="B3" s="18">
        <f>Calculations!$B$3</f>
        <v>485.1000000000001</v>
      </c>
      <c r="C3" s="11" t="s">
        <v>23</v>
      </c>
      <c r="D3" s="16" t="s">
        <v>42</v>
      </c>
    </row>
    <row r="4" spans="1:4" x14ac:dyDescent="0.25">
      <c r="A4" s="8" t="s">
        <v>30</v>
      </c>
      <c r="B4" s="18">
        <f>Calculations!$B$4</f>
        <v>66.66666666666666</v>
      </c>
      <c r="C4" s="11" t="s">
        <v>25</v>
      </c>
      <c r="D4" s="16" t="s">
        <v>42</v>
      </c>
    </row>
    <row r="5" spans="1:4" x14ac:dyDescent="0.25">
      <c r="A5" s="8" t="s">
        <v>31</v>
      </c>
      <c r="B5" s="18">
        <f>Calculations!$B$5</f>
        <v>144.89999999999992</v>
      </c>
      <c r="C5" s="11" t="s">
        <v>23</v>
      </c>
      <c r="D5" s="16" t="s">
        <v>42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44</v>
      </c>
      <c r="B2" s="4"/>
      <c r="C2" s="4"/>
      <c r="D2" s="4"/>
    </row>
    <row r="3" spans="1:4" x14ac:dyDescent="0.25">
      <c r="A3" s="13" t="s">
        <v>33</v>
      </c>
      <c r="B3" s="19" t="s">
        <v>45</v>
      </c>
      <c r="C3" s="20" t="str">
        <f>IF(Inputs!$B$6&gt;=Calculations!$B$3,"PASS","FAIL")</f>
        <v>PASS</v>
      </c>
      <c r="D3" s="21" t="s">
        <v>42</v>
      </c>
    </row>
    <row r="4" spans="1:4" x14ac:dyDescent="0.25">
      <c r="A4" s="13" t="s">
        <v>34</v>
      </c>
      <c r="B4" s="19" t="s">
        <v>46</v>
      </c>
      <c r="C4" s="20" t="str">
        <f>IF(Inputs!$B$3&gt;0,"PASS","FAIL")</f>
        <v>PASS</v>
      </c>
      <c r="D4" s="21" t="s">
        <v>42</v>
      </c>
    </row>
    <row r="5" spans="1:4" x14ac:dyDescent="0.25">
      <c r="A5" s="13" t="s">
        <v>47</v>
      </c>
      <c r="B5" s="19" t="s">
        <v>48</v>
      </c>
      <c r="C5" s="20" t="str">
        <f>IF(AND(Calculations!$B$4&gt;=50,Calculations!$B$4&lt;=90),"PASS","WARN")</f>
        <v>PASS</v>
      </c>
      <c r="D5" s="21" t="s">
        <v>42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49</v>
      </c>
      <c r="B7" s="11" t="s">
        <v>50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51</v>
      </c>
      <c r="B2" s="4"/>
      <c r="C2" s="4"/>
      <c r="D2" s="4"/>
    </row>
    <row r="3" spans="1:4" x14ac:dyDescent="0.25">
      <c r="A3" s="5" t="s">
        <v>42</v>
      </c>
      <c r="B3" s="5" t="s">
        <v>52</v>
      </c>
      <c r="C3" s="5" t="s">
        <v>5</v>
      </c>
      <c r="D3" s="5" t="s">
        <v>5</v>
      </c>
    </row>
    <row r="5" ht="22" customHeight="1" spans="1:4" x14ac:dyDescent="0.25">
      <c r="A5" s="4" t="s">
        <v>53</v>
      </c>
      <c r="B5" s="4"/>
      <c r="C5" s="4"/>
      <c r="D5" s="4"/>
    </row>
    <row r="6" spans="1:4" x14ac:dyDescent="0.25">
      <c r="A6" s="5" t="s">
        <v>54</v>
      </c>
      <c r="B6" s="5" t="s">
        <v>55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56</v>
      </c>
      <c r="B2" s="4"/>
      <c r="C2" s="4"/>
      <c r="D2" s="4"/>
    </row>
    <row r="3" spans="1:4" x14ac:dyDescent="0.25">
      <c r="A3" s="5" t="s">
        <v>57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58</v>
      </c>
      <c r="B5" s="4"/>
      <c r="C5" s="4"/>
      <c r="D5" s="4"/>
    </row>
    <row r="6" spans="1:4" x14ac:dyDescent="0.25">
      <c r="A6" s="5" t="s">
        <v>59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60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61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Transformer Sizing</dc:title>
  <dc:subject>Electrical engineering workbook</dc:subject>
  <dc:description>Transformer rating from diversified load with margin.</dc:description>
  <cp:keywords>transformer, kva, rating, power factor, margin,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