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<sst xmlns="http://schemas.openxmlformats.org/spreadsheetml/2006/main" count="173" uniqueCount="78">
  <si>
    <t>Slab Volume Calculator</t>
  </si>
  <si>
    <t>Slab volume, formwork contact area and rebar estimate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</si>
  <si>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</si>
  <si>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</si>
  <si>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</si>
  <si>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</si>
  <si>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</si>
  <si>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</si>
  <si>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</si>
  <si>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</si>
  <si>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</si>
  <si>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</si>
  <si>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</si>
  <si>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</si>
  <si>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</si>
  <si>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</si>
  <si>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</si>
  <si>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</si>
  <si>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Slab volume, formwork contact area and rebar estimate</t>
  </si>
  <si>
    <t>EngiMetric · https://engimetric.com</t>
  </si>
  <si>
    <t>Master verdict</t>
  </si>
  <si>
    <t>Key inputs</t>
  </si>
  <si>
    <t>Slab length</t>
  </si>
  <si>
    <t>m</t>
  </si>
  <si>
    <t>Slab width</t>
  </si>
  <si>
    <t>Slab thickness</t>
  </si>
  <si>
    <t>mm</t>
  </si>
  <si>
    <t>Rebar density estimate</t>
  </si>
  <si>
    <t>kg/m³</t>
  </si>
  <si>
    <t>Key outputs</t>
  </si>
  <si>
    <t>Nominal volume</t>
  </si>
  <si>
    <t>m³</t>
  </si>
  <si>
    <t>Formwork contact area</t>
  </si>
  <si>
    <t>m²</t>
  </si>
  <si>
    <t>Rebar weight estimate</t>
  </si>
  <si>
    <t>kg</t>
  </si>
  <si>
    <t>Checks at a glance</t>
  </si>
  <si>
    <t>Dimensions positive</t>
  </si>
  <si>
    <t>Slab type recognised</t>
  </si>
  <si>
    <t>Version 0.1 · EngiMetric workbook library</t>
  </si>
  <si>
    <t>Inputs — yellow cells: enter your values; source prompts governing choices</t>
  </si>
  <si>
    <t>drawings</t>
  </si>
  <si>
    <t>structural design</t>
  </si>
  <si>
    <t>Slab type</t>
  </si>
  <si>
    <t>solid</t>
  </si>
  <si>
    <t>—</t>
  </si>
  <si>
    <t>solid | ribbed (enter factor)</t>
  </si>
  <si>
    <t>benchmark/previous projects</t>
  </si>
  <si>
    <t>Concrete waste factor</t>
  </si>
  <si>
    <t>%</t>
  </si>
  <si>
    <t>site allowance</t>
  </si>
  <si>
    <t>Calculations — transparent formulas; [n] is the reference ID (see Reference sheet)</t>
  </si>
  <si>
    <t>Slab area</t>
  </si>
  <si>
    <t>[1]</t>
  </si>
  <si>
    <t>Order volume incl. waste</t>
  </si>
  <si>
    <t>Formwork contact (soffit + edge)</t>
  </si>
  <si>
    <t>Outputs — final results (formula-driven; never hard-typed)</t>
  </si>
  <si>
    <t>Order volume</t>
  </si>
  <si>
    <t>Checks — each row must land PASS (WARN acceptable when documented)</t>
  </si>
  <si>
    <t>&gt; 0</t>
  </si>
  <si>
    <t>solid | ribbed</t>
  </si>
  <si>
    <t>Waste factor sensible</t>
  </si>
  <si>
    <t>0–20 %</t>
  </si>
  <si>
    <t>Overall result</t>
  </si>
  <si>
    <t>PASS when every check passes</t>
  </si>
  <si>
    <t>References</t>
  </si>
  <si>
    <t>EngiMetric structural engine (calculateSlabVolume); estimating practice</t>
  </si>
  <si>
    <t>Equations used</t>
  </si>
  <si>
    <t>Volumes and areas</t>
  </si>
  <si>
    <t>V = L·W·t;  form = A + 2(L+W)·t</t>
  </si>
  <si>
    <t>Rebar</t>
  </si>
  <si>
    <t>m = V · density</t>
  </si>
  <si>
    <t>Notes &amp; Assumptions</t>
  </si>
  <si>
    <t>1. Rebar density is an estimating benchmark you supply from comparable projects — not a code value.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</si>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</sst>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12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8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200</v>
      </c>
      <c r="C9" s="11" t="s">
        <v>26</v>
      </c>
      <c r="D9" s="10"/>
    </row>
    <row r="10" spans="1:4" x14ac:dyDescent="0.25">
      <c r="A10" s="11" t="s">
        <v>27</v>
      </c>
      <c r="B10" s="12">
        <f>Inputs!$B$7</f>
        <v>80</v>
      </c>
      <c r="C10" s="11" t="s">
        <v>28</v>
      </c>
      <c r="D10" s="10"/>
    </row>
    <row r="12" ht="22" customHeight="1" spans="1:4" x14ac:dyDescent="0.25">
      <c r="A12" s="4" t="s">
        <v>29</v>
      </c>
      <c r="B12" s="4"/>
      <c r="C12" s="4"/>
      <c r="D12" s="4"/>
    </row>
    <row r="13" spans="1:4" x14ac:dyDescent="0.25">
      <c r="A13" s="11" t="s">
        <v>30</v>
      </c>
      <c r="B13" s="12">
        <f>Outputs!$B$3</f>
        <v>19.2</v>
      </c>
      <c r="C13" s="11" t="s">
        <v>31</v>
      </c>
      <c r="D13" s="10"/>
    </row>
    <row r="14" spans="1:4" x14ac:dyDescent="0.25">
      <c r="A14" s="11" t="s">
        <v>32</v>
      </c>
      <c r="B14" s="12">
        <f>Outputs!$B$4</f>
        <v>104</v>
      </c>
      <c r="C14" s="11" t="s">
        <v>33</v>
      </c>
      <c r="D14" s="10"/>
    </row>
    <row r="15" spans="1:4" x14ac:dyDescent="0.25">
      <c r="A15" s="11" t="s">
        <v>34</v>
      </c>
      <c r="B15" s="12">
        <f>Outputs!$B$5</f>
        <v>1536</v>
      </c>
      <c r="C15" s="11" t="s">
        <v>35</v>
      </c>
      <c r="D15" s="10"/>
    </row>
    <row r="17" ht="22" customHeight="1" spans="1:4" x14ac:dyDescent="0.25">
      <c r="A17" s="4" t="s">
        <v>36</v>
      </c>
      <c r="B17" s="4"/>
      <c r="C17" s="4"/>
      <c r="D17" s="4"/>
    </row>
    <row r="18" spans="1:4" x14ac:dyDescent="0.25">
      <c r="A18" s="11" t="s">
        <v>37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38</v>
      </c>
      <c r="B19" s="12" t="str">
        <f>Checks!$C$4</f>
        <v>PASS</v>
      </c>
      <c r="C19" s="11" t="s">
        <v>5</v>
      </c>
      <c r="D19" s="10"/>
    </row>
    <row r="21" spans="1:3" x14ac:dyDescent="0.25">
      <c r="A21" s="6" t="s">
        <v>39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40</v>
      </c>
      <c r="B2" s="4"/>
      <c r="C2" s="4"/>
      <c r="D2" s="4"/>
    </row>
    <row r="3" spans="1:4" x14ac:dyDescent="0.25">
      <c r="A3" s="13" t="s">
        <v>22</v>
      </c>
      <c r="B3" s="14">
        <v>12</v>
      </c>
      <c r="C3" s="15" t="s">
        <v>23</v>
      </c>
      <c r="D3" s="16" t="s">
        <v>41</v>
      </c>
    </row>
    <row r="4" spans="1:4" x14ac:dyDescent="0.25">
      <c r="A4" s="13" t="s">
        <v>24</v>
      </c>
      <c r="B4" s="14">
        <v>8</v>
      </c>
      <c r="C4" s="15" t="s">
        <v>23</v>
      </c>
      <c r="D4" s="16" t="s">
        <v>41</v>
      </c>
    </row>
    <row r="5" spans="1:4" x14ac:dyDescent="0.25">
      <c r="A5" s="13" t="s">
        <v>25</v>
      </c>
      <c r="B5" s="14">
        <v>200</v>
      </c>
      <c r="C5" s="15" t="s">
        <v>26</v>
      </c>
      <c r="D5" s="16" t="s">
        <v>42</v>
      </c>
    </row>
    <row r="6" spans="1:4" x14ac:dyDescent="0.25">
      <c r="A6" s="13" t="s">
        <v>43</v>
      </c>
      <c r="B6" s="14" t="s">
        <v>44</v>
      </c>
      <c r="C6" s="15" t="s">
        <v>45</v>
      </c>
      <c r="D6" s="16" t="s">
        <v>46</v>
      </c>
    </row>
    <row r="7" spans="1:4" x14ac:dyDescent="0.25">
      <c r="A7" s="13" t="s">
        <v>27</v>
      </c>
      <c r="B7" s="14">
        <v>80</v>
      </c>
      <c r="C7" s="15" t="s">
        <v>28</v>
      </c>
      <c r="D7" s="16" t="s">
        <v>47</v>
      </c>
    </row>
    <row r="8" spans="1:4" x14ac:dyDescent="0.25">
      <c r="A8" s="13" t="s">
        <v>48</v>
      </c>
      <c r="B8" s="14">
        <v>5</v>
      </c>
      <c r="C8" s="15" t="s">
        <v>49</v>
      </c>
      <c r="D8" s="16" t="s">
        <v>50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51</v>
      </c>
      <c r="B2" s="4"/>
      <c r="C2" s="4"/>
      <c r="D2" s="4"/>
    </row>
    <row r="3" spans="1:4" x14ac:dyDescent="0.25">
      <c r="A3" s="11" t="s">
        <v>52</v>
      </c>
      <c r="B3" s="17">
        <f>Inputs!$B$3*Inputs!$B$4</f>
        <v>96</v>
      </c>
      <c r="C3" s="11" t="s">
        <v>33</v>
      </c>
      <c r="D3" s="16" t="s">
        <v>53</v>
      </c>
    </row>
    <row r="4" spans="1:4" x14ac:dyDescent="0.25">
      <c r="A4" s="11" t="s">
        <v>30</v>
      </c>
      <c r="B4" s="17">
        <f>Calculations!$B$3*Inputs!$B$5/1000</f>
        <v>19.2</v>
      </c>
      <c r="C4" s="11" t="s">
        <v>31</v>
      </c>
      <c r="D4" s="16" t="s">
        <v>53</v>
      </c>
    </row>
    <row r="5" spans="1:4" x14ac:dyDescent="0.25">
      <c r="A5" s="11" t="s">
        <v>54</v>
      </c>
      <c r="B5" s="17">
        <f>Calculations!$B$4*(1+Inputs!$B$8/100)</f>
        <v>20.16</v>
      </c>
      <c r="C5" s="11" t="s">
        <v>31</v>
      </c>
      <c r="D5" s="16" t="s">
        <v>53</v>
      </c>
    </row>
    <row r="6" spans="1:4" x14ac:dyDescent="0.25">
      <c r="A6" s="11" t="s">
        <v>55</v>
      </c>
      <c r="B6" s="17">
        <f>Calculations!$B$3+2*(Inputs!$B$3+Inputs!$B$4)*Inputs!$B$5/1000</f>
        <v>104</v>
      </c>
      <c r="C6" s="11" t="s">
        <v>33</v>
      </c>
      <c r="D6" s="16" t="s">
        <v>53</v>
      </c>
    </row>
    <row r="7" spans="1:4" x14ac:dyDescent="0.25">
      <c r="A7" s="11" t="s">
        <v>34</v>
      </c>
      <c r="B7" s="17">
        <f>Calculations!$B$4*Inputs!$B$7</f>
        <v>1536</v>
      </c>
      <c r="C7" s="11" t="s">
        <v>35</v>
      </c>
      <c r="D7" s="16" t="s">
        <v>53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56</v>
      </c>
      <c r="B2" s="4"/>
      <c r="C2" s="4"/>
      <c r="D2" s="4"/>
    </row>
    <row r="3" spans="1:4" x14ac:dyDescent="0.25">
      <c r="A3" s="8" t="s">
        <v>30</v>
      </c>
      <c r="B3" s="18">
        <f>Calculations!$B$4</f>
        <v>19.2</v>
      </c>
      <c r="C3" s="11" t="s">
        <v>31</v>
      </c>
      <c r="D3" s="16" t="s">
        <v>53</v>
      </c>
    </row>
    <row r="4" spans="1:4" x14ac:dyDescent="0.25">
      <c r="A4" s="8" t="s">
        <v>32</v>
      </c>
      <c r="B4" s="18">
        <f>Calculations!$B$6</f>
        <v>104</v>
      </c>
      <c r="C4" s="11" t="s">
        <v>33</v>
      </c>
      <c r="D4" s="16" t="s">
        <v>53</v>
      </c>
    </row>
    <row r="5" spans="1:4" x14ac:dyDescent="0.25">
      <c r="A5" s="8" t="s">
        <v>34</v>
      </c>
      <c r="B5" s="18">
        <f>Calculations!$B$7</f>
        <v>1536</v>
      </c>
      <c r="C5" s="11" t="s">
        <v>35</v>
      </c>
      <c r="D5" s="16" t="s">
        <v>53</v>
      </c>
    </row>
    <row r="6" spans="1:4" x14ac:dyDescent="0.25">
      <c r="A6" s="8" t="s">
        <v>57</v>
      </c>
      <c r="B6" s="18">
        <f>Calculations!$B$5</f>
        <v>20.16</v>
      </c>
      <c r="C6" s="11" t="s">
        <v>31</v>
      </c>
      <c r="D6" s="16" t="s">
        <v>53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13" t="s">
        <v>37</v>
      </c>
      <c r="B3" s="19" t="s">
        <v>59</v>
      </c>
      <c r="C3" s="20" t="str">
        <f>IF(AND(Inputs!$B$3&gt;0,Inputs!$B$4&gt;0,Inputs!$B$5&gt;0),"PASS","FAIL")</f>
        <v>PASS</v>
      </c>
      <c r="D3" s="21" t="s">
        <v>53</v>
      </c>
    </row>
    <row r="4" spans="1:4" x14ac:dyDescent="0.25">
      <c r="A4" s="13" t="s">
        <v>38</v>
      </c>
      <c r="B4" s="19" t="s">
        <v>60</v>
      </c>
      <c r="C4" s="20" t="str">
        <f>IF(OR(Inputs!$B$6="solid",Inputs!$B$6="ribbed"),"PASS","WARN")</f>
        <v>PASS</v>
      </c>
      <c r="D4" s="21" t="s">
        <v>53</v>
      </c>
    </row>
    <row r="5" spans="1:4" x14ac:dyDescent="0.25">
      <c r="A5" s="13" t="s">
        <v>61</v>
      </c>
      <c r="B5" s="19" t="s">
        <v>62</v>
      </c>
      <c r="C5" s="20" t="str">
        <f>IF(AND(Inputs!$B$8&gt;=0,Inputs!$B$8&lt;=20),"PASS","WARN")</f>
        <v>PASS</v>
      </c>
      <c r="D5" s="21" t="s">
        <v>53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63</v>
      </c>
      <c r="B7" s="11" t="s">
        <v>64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65</v>
      </c>
      <c r="B2" s="4"/>
      <c r="C2" s="4"/>
      <c r="D2" s="4"/>
    </row>
    <row r="3" spans="1:4" x14ac:dyDescent="0.25">
      <c r="A3" s="5" t="s">
        <v>53</v>
      </c>
      <c r="B3" s="5" t="s">
        <v>66</v>
      </c>
      <c r="C3" s="5" t="s">
        <v>5</v>
      </c>
      <c r="D3" s="5" t="s">
        <v>5</v>
      </c>
    </row>
    <row r="5" ht="22" customHeight="1" spans="1:4" x14ac:dyDescent="0.25">
      <c r="A5" s="4" t="s">
        <v>67</v>
      </c>
      <c r="B5" s="4"/>
      <c r="C5" s="4"/>
      <c r="D5" s="4"/>
    </row>
    <row r="6" spans="1:4" x14ac:dyDescent="0.25">
      <c r="A6" s="5" t="s">
        <v>68</v>
      </c>
      <c r="B6" s="5" t="s">
        <v>69</v>
      </c>
      <c r="C6" s="5" t="s">
        <v>5</v>
      </c>
      <c r="D6" s="5" t="s">
        <v>5</v>
      </c>
    </row>
    <row r="7" spans="1:4" x14ac:dyDescent="0.25">
      <c r="A7" s="5" t="s">
        <v>70</v>
      </c>
      <c r="B7" s="5" t="s">
        <v>71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72</v>
      </c>
      <c r="B2" s="4"/>
      <c r="C2" s="4"/>
      <c r="D2" s="4"/>
    </row>
    <row r="3" spans="1:4" x14ac:dyDescent="0.25">
      <c r="A3" s="5" t="s">
        <v>73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74</v>
      </c>
      <c r="B5" s="4"/>
      <c r="C5" s="4"/>
      <c r="D5" s="4"/>
    </row>
    <row r="6" spans="1:4" x14ac:dyDescent="0.25">
      <c r="A6" s="5" t="s">
        <v>75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76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77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Slab Volume Calculator</dc:title>
  <dc:subject>Construction engineering workbook</dc:subject>
  <dc:description>Volume of slabs by method, with rebar and form-work estimates.</dc:description>
  <cp:keywords>slab, volume, formwork, rebar, concrete,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