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<sst xmlns="http://schemas.openxmlformats.org/spreadsheetml/2006/main" count="192" uniqueCount="76">
  <si>
    <t>S-Curve &amp; Earned Value</t>
  </si>
  <si>
    <t>Plan vs actual progress with earned-value metrics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</si>
  <si>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</si>
  <si>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</si>
  <si>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</si>
  <si>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</si>
  <si>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</si>
  <si>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</si>
  <si>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</si>
  <si>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</si>
  <si>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</si>
  <si>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</si>
  <si>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</si>
  <si>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</si>
  <si>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</si>
  <si>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</si>
  <si>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</si>
  <si>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</si>
  <si>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Plan vs actual progress with earned-value metrics</t>
  </si>
  <si>
    <t>EngiMetric · https://engimetric.com</t>
  </si>
  <si>
    <t>Master verdict</t>
  </si>
  <si>
    <t>Key inputs</t>
  </si>
  <si>
    <t>Budget at completion (BAC)</t>
  </si>
  <si>
    <t>—</t>
  </si>
  <si>
    <t>Actual completed % — now</t>
  </si>
  <si>
    <t>%</t>
  </si>
  <si>
    <t>Actual cost incurred (AC)</t>
  </si>
  <si>
    <t>Planned % — period 4</t>
  </si>
  <si>
    <t>Key outputs</t>
  </si>
  <si>
    <t>Earned value</t>
  </si>
  <si>
    <t>SPI</t>
  </si>
  <si>
    <t>CPI</t>
  </si>
  <si>
    <t>Checks at a glance</t>
  </si>
  <si>
    <t>Actual progress within range</t>
  </si>
  <si>
    <t>CPI health</t>
  </si>
  <si>
    <t>Version 0.1 · EngiMetric workbook library</t>
  </si>
  <si>
    <t>Inputs — yellow cells: enter your values; source prompts governing choices</t>
  </si>
  <si>
    <t>estimate</t>
  </si>
  <si>
    <t>Planned % — period 1</t>
  </si>
  <si>
    <t>baseline</t>
  </si>
  <si>
    <t>Planned % — period 2</t>
  </si>
  <si>
    <t>Planned % — period 3</t>
  </si>
  <si>
    <t>Planned % — period 5</t>
  </si>
  <si>
    <t>Planned % — period 6</t>
  </si>
  <si>
    <t>progress measurement</t>
  </si>
  <si>
    <t>cost reports</t>
  </si>
  <si>
    <t>Calculations — transparent formulas; [n] is the reference ID (see Reference sheet)</t>
  </si>
  <si>
    <t>Planned % by period 4</t>
  </si>
  <si>
    <t>[1]</t>
  </si>
  <si>
    <t>Planned % at measurement</t>
  </si>
  <si>
    <t>Planned value (PV)</t>
  </si>
  <si>
    <t>Earned value (EV)</t>
  </si>
  <si>
    <t>Actual cost (AC)</t>
  </si>
  <si>
    <t>Schedule variance (EV − PV)</t>
  </si>
  <si>
    <t>Cost variance (EV − AC)</t>
  </si>
  <si>
    <t>Schedule performance index</t>
  </si>
  <si>
    <t>Cost performance index</t>
  </si>
  <si>
    <t>Outputs — final results (formula-driven; never hard-typed)</t>
  </si>
  <si>
    <t>Planned value</t>
  </si>
  <si>
    <t>Schedule variance</t>
  </si>
  <si>
    <t>Checks — each row must land PASS (WARN acceptable when documented)</t>
  </si>
  <si>
    <t>0–100 %</t>
  </si>
  <si>
    <t>≈ 1</t>
  </si>
  <si>
    <t>SPI health</t>
  </si>
  <si>
    <t>Overall result</t>
  </si>
  <si>
    <t>PASS when every check passes</t>
  </si>
  <si>
    <t>References</t>
  </si>
  <si>
    <t>PMI PMBOK earned-value concepts (PV, EV, AC, SPI/CPI)</t>
  </si>
  <si>
    <t>Equations used</t>
  </si>
  <si>
    <t>PV = BAC·planned%; EV = BAC·actual%; SPI = EV/PV; CPI = EV/AC</t>
  </si>
  <si>
    <t>Notes &amp; Assumptions</t>
  </si>
  <si>
    <t>1. Measurement window is period 4 of six; extend the row pattern for the full schedule.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</si>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</sst>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WARN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1000</v>
      </c>
      <c r="C7" s="11" t="s">
        <v>23</v>
      </c>
      <c r="D7" s="10"/>
    </row>
    <row r="8" spans="1:4" x14ac:dyDescent="0.25">
      <c r="A8" s="11" t="s">
        <v>24</v>
      </c>
      <c r="B8" s="12">
        <f>Inputs!$B$10</f>
        <v>55</v>
      </c>
      <c r="C8" s="11" t="s">
        <v>25</v>
      </c>
      <c r="D8" s="10"/>
    </row>
    <row r="9" spans="1:4" x14ac:dyDescent="0.25">
      <c r="A9" s="11" t="s">
        <v>26</v>
      </c>
      <c r="B9" s="12">
        <f>Inputs!$B$11</f>
        <v>480</v>
      </c>
      <c r="C9" s="11" t="s">
        <v>23</v>
      </c>
      <c r="D9" s="10"/>
    </row>
    <row r="10" spans="1:4" x14ac:dyDescent="0.25">
      <c r="A10" s="11" t="s">
        <v>27</v>
      </c>
      <c r="B10" s="12">
        <f>Inputs!$B$7</f>
        <v>60</v>
      </c>
      <c r="C10" s="11" t="s">
        <v>25</v>
      </c>
      <c r="D10" s="10"/>
    </row>
    <row r="12" ht="22" customHeight="1" spans="1:4" x14ac:dyDescent="0.25">
      <c r="A12" s="4" t="s">
        <v>28</v>
      </c>
      <c r="B12" s="4"/>
      <c r="C12" s="4"/>
      <c r="D12" s="4"/>
    </row>
    <row r="13" spans="1:4" x14ac:dyDescent="0.25">
      <c r="A13" s="11" t="s">
        <v>29</v>
      </c>
      <c r="B13" s="12">
        <f>Outputs!$B$3</f>
        <v>550</v>
      </c>
      <c r="C13" s="11" t="s">
        <v>23</v>
      </c>
      <c r="D13" s="10"/>
    </row>
    <row r="14" spans="1:4" x14ac:dyDescent="0.25">
      <c r="A14" s="11" t="s">
        <v>30</v>
      </c>
      <c r="B14" s="12">
        <f>Outputs!$B$5</f>
        <v>0.9166666666666666</v>
      </c>
      <c r="C14" s="11" t="s">
        <v>23</v>
      </c>
      <c r="D14" s="10"/>
    </row>
    <row r="15" spans="1:4" x14ac:dyDescent="0.25">
      <c r="A15" s="11" t="s">
        <v>31</v>
      </c>
      <c r="B15" s="12">
        <f>Outputs!$B$6</f>
        <v>1.1458333333333333</v>
      </c>
      <c r="C15" s="11" t="s">
        <v>23</v>
      </c>
      <c r="D15" s="10"/>
    </row>
    <row r="17" ht="22" customHeight="1" spans="1:4" x14ac:dyDescent="0.25">
      <c r="A17" s="4" t="s">
        <v>32</v>
      </c>
      <c r="B17" s="4"/>
      <c r="C17" s="4"/>
      <c r="D17" s="4"/>
    </row>
    <row r="18" spans="1:4" x14ac:dyDescent="0.25">
      <c r="A18" s="11" t="s">
        <v>33</v>
      </c>
      <c r="B18" s="12" t="str">
        <f>Checks!$C$3</f>
        <v>PASS</v>
      </c>
      <c r="C18" s="11" t="s">
        <v>5</v>
      </c>
      <c r="D18" s="10"/>
    </row>
    <row r="19" spans="1:4" x14ac:dyDescent="0.25">
      <c r="A19" s="11" t="s">
        <v>34</v>
      </c>
      <c r="B19" s="12" t="str">
        <f>Checks!$C$4</f>
        <v>WARN</v>
      </c>
      <c r="C19" s="11" t="s">
        <v>5</v>
      </c>
      <c r="D19" s="10"/>
    </row>
    <row r="21" spans="1:3" x14ac:dyDescent="0.25">
      <c r="A21" s="6" t="s">
        <v>35</v>
      </c>
    </row>
  </sheetData>
  <mergeCells count="3">
    <mergeCell ref="A6:D6"/>
    <mergeCell ref="A12:D12"/>
    <mergeCell ref="A17:D17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36</v>
      </c>
      <c r="B2" s="4"/>
      <c r="C2" s="4"/>
      <c r="D2" s="4"/>
    </row>
    <row r="3" spans="1:4" x14ac:dyDescent="0.25">
      <c r="A3" s="13" t="s">
        <v>22</v>
      </c>
      <c r="B3" s="14">
        <v>1000</v>
      </c>
      <c r="C3" s="15" t="s">
        <v>23</v>
      </c>
      <c r="D3" s="16" t="s">
        <v>37</v>
      </c>
    </row>
    <row r="4" spans="1:4" x14ac:dyDescent="0.25">
      <c r="A4" s="13" t="s">
        <v>38</v>
      </c>
      <c r="B4" s="14">
        <v>10</v>
      </c>
      <c r="C4" s="15" t="s">
        <v>25</v>
      </c>
      <c r="D4" s="16" t="s">
        <v>39</v>
      </c>
    </row>
    <row r="5" spans="1:4" x14ac:dyDescent="0.25">
      <c r="A5" s="13" t="s">
        <v>40</v>
      </c>
      <c r="B5" s="14">
        <v>25</v>
      </c>
      <c r="C5" s="15" t="s">
        <v>25</v>
      </c>
      <c r="D5" s="16" t="s">
        <v>39</v>
      </c>
    </row>
    <row r="6" spans="1:4" x14ac:dyDescent="0.25">
      <c r="A6" s="13" t="s">
        <v>41</v>
      </c>
      <c r="B6" s="14">
        <v>40</v>
      </c>
      <c r="C6" s="15" t="s">
        <v>25</v>
      </c>
      <c r="D6" s="16" t="s">
        <v>39</v>
      </c>
    </row>
    <row r="7" spans="1:4" x14ac:dyDescent="0.25">
      <c r="A7" s="13" t="s">
        <v>27</v>
      </c>
      <c r="B7" s="14">
        <v>60</v>
      </c>
      <c r="C7" s="15" t="s">
        <v>25</v>
      </c>
      <c r="D7" s="16" t="s">
        <v>39</v>
      </c>
    </row>
    <row r="8" spans="1:4" x14ac:dyDescent="0.25">
      <c r="A8" s="13" t="s">
        <v>42</v>
      </c>
      <c r="B8" s="14">
        <v>85</v>
      </c>
      <c r="C8" s="15" t="s">
        <v>25</v>
      </c>
      <c r="D8" s="16" t="s">
        <v>39</v>
      </c>
    </row>
    <row r="9" spans="1:4" x14ac:dyDescent="0.25">
      <c r="A9" s="13" t="s">
        <v>43</v>
      </c>
      <c r="B9" s="14">
        <v>100</v>
      </c>
      <c r="C9" s="15" t="s">
        <v>25</v>
      </c>
      <c r="D9" s="16" t="s">
        <v>39</v>
      </c>
    </row>
    <row r="10" spans="1:4" x14ac:dyDescent="0.25">
      <c r="A10" s="13" t="s">
        <v>24</v>
      </c>
      <c r="B10" s="14">
        <v>55</v>
      </c>
      <c r="C10" s="15" t="s">
        <v>25</v>
      </c>
      <c r="D10" s="16" t="s">
        <v>44</v>
      </c>
    </row>
    <row r="11" spans="1:4" x14ac:dyDescent="0.25">
      <c r="A11" s="13" t="s">
        <v>26</v>
      </c>
      <c r="B11" s="14">
        <v>480</v>
      </c>
      <c r="C11" s="15" t="s">
        <v>23</v>
      </c>
      <c r="D11" s="16" t="s">
        <v>45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46</v>
      </c>
      <c r="B2" s="4"/>
      <c r="C2" s="4"/>
      <c r="D2" s="4"/>
    </row>
    <row r="3" spans="1:4" x14ac:dyDescent="0.25">
      <c r="A3" s="11" t="s">
        <v>47</v>
      </c>
      <c r="B3" s="17">
        <f>Inputs!$B$4+Inputs!$B$5+Inputs!$B$6+Inputs!$B$7</f>
        <v>135</v>
      </c>
      <c r="C3" s="11" t="s">
        <v>25</v>
      </c>
      <c r="D3" s="16" t="s">
        <v>48</v>
      </c>
    </row>
    <row r="4" spans="1:4" x14ac:dyDescent="0.25">
      <c r="A4" s="11" t="s">
        <v>49</v>
      </c>
      <c r="B4" s="17">
        <f>Inputs!$B$7</f>
        <v>60</v>
      </c>
      <c r="C4" s="11" t="s">
        <v>23</v>
      </c>
      <c r="D4" s="16" t="s">
        <v>48</v>
      </c>
    </row>
    <row r="5" spans="1:4" x14ac:dyDescent="0.25">
      <c r="A5" s="11" t="s">
        <v>50</v>
      </c>
      <c r="B5" s="17">
        <f>Inputs!$B$3*Inputs!$B$7/100</f>
        <v>600</v>
      </c>
      <c r="C5" s="11" t="s">
        <v>23</v>
      </c>
      <c r="D5" s="16" t="s">
        <v>48</v>
      </c>
    </row>
    <row r="6" spans="1:4" x14ac:dyDescent="0.25">
      <c r="A6" s="11" t="s">
        <v>51</v>
      </c>
      <c r="B6" s="17">
        <f>Inputs!$B$3*Inputs!$B$10/100</f>
        <v>550</v>
      </c>
      <c r="C6" s="11" t="s">
        <v>23</v>
      </c>
      <c r="D6" s="16" t="s">
        <v>48</v>
      </c>
    </row>
    <row r="7" spans="1:4" x14ac:dyDescent="0.25">
      <c r="A7" s="11" t="s">
        <v>52</v>
      </c>
      <c r="B7" s="17">
        <f>Inputs!$B$11</f>
        <v>480</v>
      </c>
      <c r="C7" s="11" t="s">
        <v>23</v>
      </c>
      <c r="D7" s="16" t="s">
        <v>48</v>
      </c>
    </row>
    <row r="8" spans="1:4" x14ac:dyDescent="0.25">
      <c r="A8" s="11" t="s">
        <v>53</v>
      </c>
      <c r="B8" s="17">
        <f>Calculations!$B$6-Calculations!$B$5</f>
        <v>-50</v>
      </c>
      <c r="C8" s="11" t="s">
        <v>23</v>
      </c>
      <c r="D8" s="16" t="s">
        <v>48</v>
      </c>
    </row>
    <row r="9" spans="1:4" x14ac:dyDescent="0.25">
      <c r="A9" s="11" t="s">
        <v>54</v>
      </c>
      <c r="B9" s="17">
        <f>Calculations!$B$6-Calculations!$B$7</f>
        <v>70</v>
      </c>
      <c r="C9" s="11" t="s">
        <v>23</v>
      </c>
      <c r="D9" s="16" t="s">
        <v>48</v>
      </c>
    </row>
    <row r="10" spans="1:4" x14ac:dyDescent="0.25">
      <c r="A10" s="11" t="s">
        <v>55</v>
      </c>
      <c r="B10" s="17">
        <f>Calculations!$B$6/Calculations!$B$5</f>
        <v>0.9166666666666666</v>
      </c>
      <c r="C10" s="11" t="s">
        <v>23</v>
      </c>
      <c r="D10" s="16" t="s">
        <v>48</v>
      </c>
    </row>
    <row r="11" spans="1:4" x14ac:dyDescent="0.25">
      <c r="A11" s="11" t="s">
        <v>56</v>
      </c>
      <c r="B11" s="17">
        <f>Calculations!$B$6/Calculations!$B$7</f>
        <v>1.1458333333333333</v>
      </c>
      <c r="C11" s="11" t="s">
        <v>23</v>
      </c>
      <c r="D11" s="16" t="s">
        <v>48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57</v>
      </c>
      <c r="B2" s="4"/>
      <c r="C2" s="4"/>
      <c r="D2" s="4"/>
    </row>
    <row r="3" spans="1:4" x14ac:dyDescent="0.25">
      <c r="A3" s="8" t="s">
        <v>29</v>
      </c>
      <c r="B3" s="18">
        <f>Calculations!$B$6</f>
        <v>550</v>
      </c>
      <c r="C3" s="11" t="s">
        <v>23</v>
      </c>
      <c r="D3" s="16" t="s">
        <v>48</v>
      </c>
    </row>
    <row r="4" spans="1:4" x14ac:dyDescent="0.25">
      <c r="A4" s="8" t="s">
        <v>58</v>
      </c>
      <c r="B4" s="18">
        <f>Calculations!$B$5</f>
        <v>600</v>
      </c>
      <c r="C4" s="11" t="s">
        <v>23</v>
      </c>
      <c r="D4" s="16" t="s">
        <v>48</v>
      </c>
    </row>
    <row r="5" spans="1:4" x14ac:dyDescent="0.25">
      <c r="A5" s="8" t="s">
        <v>30</v>
      </c>
      <c r="B5" s="18">
        <f>Calculations!$B$10</f>
        <v>0.9166666666666666</v>
      </c>
      <c r="C5" s="11" t="s">
        <v>23</v>
      </c>
      <c r="D5" s="16" t="s">
        <v>48</v>
      </c>
    </row>
    <row r="6" spans="1:4" x14ac:dyDescent="0.25">
      <c r="A6" s="8" t="s">
        <v>31</v>
      </c>
      <c r="B6" s="18">
        <f>Calculations!$B$11</f>
        <v>1.1458333333333333</v>
      </c>
      <c r="C6" s="11" t="s">
        <v>23</v>
      </c>
      <c r="D6" s="16" t="s">
        <v>48</v>
      </c>
    </row>
    <row r="7" spans="1:4" x14ac:dyDescent="0.25">
      <c r="A7" s="8" t="s">
        <v>59</v>
      </c>
      <c r="B7" s="18">
        <f>Calculations!$B$8</f>
        <v>-50</v>
      </c>
      <c r="C7" s="11" t="s">
        <v>23</v>
      </c>
      <c r="D7" s="16" t="s">
        <v>48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60</v>
      </c>
      <c r="B2" s="4"/>
      <c r="C2" s="4"/>
      <c r="D2" s="4"/>
    </row>
    <row r="3" spans="1:4" x14ac:dyDescent="0.25">
      <c r="A3" s="13" t="s">
        <v>33</v>
      </c>
      <c r="B3" s="19" t="s">
        <v>61</v>
      </c>
      <c r="C3" s="20" t="str">
        <f>IF(AND(Inputs!$B$10&gt;=0,Inputs!$B$10&lt;=100),"PASS","FAIL")</f>
        <v>PASS</v>
      </c>
      <c r="D3" s="21" t="s">
        <v>48</v>
      </c>
    </row>
    <row r="4" spans="1:4" x14ac:dyDescent="0.25">
      <c r="A4" s="13" t="s">
        <v>34</v>
      </c>
      <c r="B4" s="19" t="s">
        <v>62</v>
      </c>
      <c r="C4" s="20" t="str">
        <f>IF(AND(Calculations!$B$11&gt;=0.9,Calculations!$B$11&lt;=1.1),"PASS","WARN")</f>
        <v>WARN</v>
      </c>
      <c r="D4" s="21" t="s">
        <v>48</v>
      </c>
    </row>
    <row r="5" spans="1:4" x14ac:dyDescent="0.25">
      <c r="A5" s="13" t="s">
        <v>63</v>
      </c>
      <c r="B5" s="19" t="s">
        <v>62</v>
      </c>
      <c r="C5" s="20" t="str">
        <f>IF(AND(Calculations!$B$10&gt;=0.9,Calculations!$B$10&lt;=1.1),"PASS","WARN")</f>
        <v>PASS</v>
      </c>
      <c r="D5" s="21" t="s">
        <v>48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64</v>
      </c>
      <c r="B7" s="11" t="s">
        <v>65</v>
      </c>
      <c r="C7" s="23" t="str">
        <f>IF(OR($C$3="FAIL",$C$4="FAIL",$C$5="FAIL"),"FAIL",IF(OR($C$3="WARN",$C$4="WARN",$C$5="WARN"),"WARN","PASS"))</f>
        <v>WARN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66</v>
      </c>
      <c r="B2" s="4"/>
      <c r="C2" s="4"/>
      <c r="D2" s="4"/>
    </row>
    <row r="3" spans="1:4" x14ac:dyDescent="0.25">
      <c r="A3" s="5" t="s">
        <v>48</v>
      </c>
      <c r="B3" s="5" t="s">
        <v>67</v>
      </c>
      <c r="C3" s="5" t="s">
        <v>5</v>
      </c>
      <c r="D3" s="5" t="s">
        <v>5</v>
      </c>
    </row>
    <row r="5" ht="22" customHeight="1" spans="1:4" x14ac:dyDescent="0.25">
      <c r="A5" s="4" t="s">
        <v>68</v>
      </c>
      <c r="B5" s="4"/>
      <c r="C5" s="4"/>
      <c r="D5" s="4"/>
    </row>
    <row r="6" spans="1:4" x14ac:dyDescent="0.25">
      <c r="A6" s="5" t="s">
        <v>29</v>
      </c>
      <c r="B6" s="5" t="s">
        <v>69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70</v>
      </c>
      <c r="B2" s="4"/>
      <c r="C2" s="4"/>
      <c r="D2" s="4"/>
    </row>
    <row r="3" spans="1:4" x14ac:dyDescent="0.25">
      <c r="A3" s="5" t="s">
        <v>71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72</v>
      </c>
      <c r="B5" s="4"/>
      <c r="C5" s="4"/>
      <c r="D5" s="4"/>
    </row>
    <row r="6" spans="1:4" x14ac:dyDescent="0.25">
      <c r="A6" s="5" t="s">
        <v>73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74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75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S-Curve &amp; Earned Value</dc:title>
  <dc:subject>Project engineering workbook</dc:subject>
  <dc:description>Plan vs actual progress S-curve with earned value metrics (SPI/CPI).</dc:description>
  <cp:keywords>s-curve, earned value, spi, cpi, progress, schedule,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