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<sst xmlns="http://schemas.openxmlformats.org/spreadsheetml/2006/main" count="152" uniqueCount="67">
  <si>
    <t>RO Recovery &amp; Concentrate Flow</t>
  </si>
  <si>
    <t>RO recovery, concentrate flow and concentration factor — [1], [2]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</si>
  <si>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</si>
  <si>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</si>
  <si>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</si>
  <si>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</si>
  <si>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</si>
  <si>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</si>
  <si>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</si>
  <si>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</si>
  <si>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</si>
  <si>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</si>
  <si>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</si>
  <si>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</si>
  <si>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</si>
  <si>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</si>
  <si>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</si>
  <si>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</si>
  <si>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RO recovery, concentrate flow and concentration factor</t>
  </si>
  <si>
    <t>EngiMetric · https://engimetric.com</t>
  </si>
  <si>
    <t>Master verdict</t>
  </si>
  <si>
    <t>Key inputs</t>
  </si>
  <si>
    <t>Feed flow Qf</t>
  </si>
  <si>
    <t>m³/h</t>
  </si>
  <si>
    <t>Recovery Y</t>
  </si>
  <si>
    <t>%</t>
  </si>
  <si>
    <t>Key outputs</t>
  </si>
  <si>
    <t>Permeate flow</t>
  </si>
  <si>
    <t>Concentrate flow</t>
  </si>
  <si>
    <t>Checks at a glance</t>
  </si>
  <si>
    <t>Recovery within 90% limit</t>
  </si>
  <si>
    <t>Permeate less than feed</t>
  </si>
  <si>
    <t>Version 0.1 · EngiMetric workbook library</t>
  </si>
  <si>
    <t>Inputs — yellow cells: enter your values; source prompts governing choices</t>
  </si>
  <si>
    <t>operational data</t>
  </si>
  <si>
    <t>design target (≤ 90)</t>
  </si>
  <si>
    <t>Calculations — transparent formulas; [n] is the reference ID (see Reference sheet)</t>
  </si>
  <si>
    <t>Permeate flow Qp</t>
  </si>
  <si>
    <t>[1]</t>
  </si>
  <si>
    <t>Concentrate flow Qc</t>
  </si>
  <si>
    <t>Concentration factor CF</t>
  </si>
  <si>
    <t>—</t>
  </si>
  <si>
    <t>Outputs — final results (formula-driven; never hard-typed)</t>
  </si>
  <si>
    <t>Concentration factor</t>
  </si>
  <si>
    <t>Checks — each row must land PASS (WARN acceptable when documented)</t>
  </si>
  <si>
    <t>≤ 90%</t>
  </si>
  <si>
    <t>[2]</t>
  </si>
  <si>
    <t>Feed flow positive</t>
  </si>
  <si>
    <t>&gt; 0</t>
  </si>
  <si>
    <t>Recovery between 0 and 100%</t>
  </si>
  <si>
    <t>0 &lt; Y &lt; 100</t>
  </si>
  <si>
    <t>Qp &lt; Qf</t>
  </si>
  <si>
    <t>Overall result</t>
  </si>
  <si>
    <t>PASS when every check passes</t>
  </si>
  <si>
    <t>References</t>
  </si>
  <si>
    <t>Dupont Water Solutions, RO system design basics (method-level)</t>
  </si>
  <si>
    <t>EngiMetric RO toolkit — maximum recovery constant (90%)</t>
  </si>
  <si>
    <t>Equations used</t>
  </si>
  <si>
    <t>Permeate/concentrate split</t>
  </si>
  <si>
    <t>Qp = Qf·Y/100;  Qc = Qf − Qp</t>
  </si>
  <si>
    <t>CF = 1/(1 − Y)</t>
  </si>
  <si>
    <t>Notes &amp; Assumptions</t>
  </si>
  <si>
    <t>1. Concentration-factor arithmetic only; no membrane performance implied.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</si>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</sst>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90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80</v>
      </c>
      <c r="C8" s="11" t="s">
        <v>25</v>
      </c>
      <c r="D8" s="10"/>
    </row>
    <row r="10" ht="22" customHeight="1" spans="1:4" x14ac:dyDescent="0.25">
      <c r="A10" s="4" t="s">
        <v>26</v>
      </c>
      <c r="B10" s="4"/>
      <c r="C10" s="4"/>
      <c r="D10" s="4"/>
    </row>
    <row r="11" spans="1:4" x14ac:dyDescent="0.25">
      <c r="A11" s="11" t="s">
        <v>27</v>
      </c>
      <c r="B11" s="12">
        <f>Outputs!$B$3</f>
        <v>72</v>
      </c>
      <c r="C11" s="11" t="s">
        <v>23</v>
      </c>
      <c r="D11" s="10"/>
    </row>
    <row r="12" spans="1:4" x14ac:dyDescent="0.25">
      <c r="A12" s="11" t="s">
        <v>28</v>
      </c>
      <c r="B12" s="12">
        <f>Outputs!$B$4</f>
        <v>18</v>
      </c>
      <c r="C12" s="11" t="s">
        <v>23</v>
      </c>
      <c r="D12" s="10"/>
    </row>
    <row r="14" ht="22" customHeight="1" spans="1:4" x14ac:dyDescent="0.25">
      <c r="A14" s="4" t="s">
        <v>29</v>
      </c>
      <c r="B14" s="4"/>
      <c r="C14" s="4"/>
      <c r="D14" s="4"/>
    </row>
    <row r="15" spans="1:4" x14ac:dyDescent="0.25">
      <c r="A15" s="11" t="s">
        <v>30</v>
      </c>
      <c r="B15" s="12" t="str">
        <f>Checks!$C$3</f>
        <v>PASS</v>
      </c>
      <c r="C15" s="11" t="s">
        <v>5</v>
      </c>
      <c r="D15" s="10"/>
    </row>
    <row r="16" spans="1:4" x14ac:dyDescent="0.25">
      <c r="A16" s="11" t="s">
        <v>31</v>
      </c>
      <c r="B16" s="12" t="str">
        <f>Checks!$C$4</f>
        <v>PASS</v>
      </c>
      <c r="C16" s="11" t="s">
        <v>5</v>
      </c>
      <c r="D16" s="10"/>
    </row>
    <row r="18" spans="1:3" x14ac:dyDescent="0.25">
      <c r="A18" s="6" t="s">
        <v>32</v>
      </c>
    </row>
  </sheetData>
  <mergeCells count="3">
    <mergeCell ref="A6:D6"/>
    <mergeCell ref="A10:D10"/>
    <mergeCell ref="A14:D14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33</v>
      </c>
      <c r="B2" s="4"/>
      <c r="C2" s="4"/>
      <c r="D2" s="4"/>
    </row>
    <row r="3" spans="1:4" x14ac:dyDescent="0.25">
      <c r="A3" s="13" t="s">
        <v>22</v>
      </c>
      <c r="B3" s="14">
        <v>90</v>
      </c>
      <c r="C3" s="15" t="s">
        <v>23</v>
      </c>
      <c r="D3" s="16" t="s">
        <v>34</v>
      </c>
    </row>
    <row r="4" spans="1:4" x14ac:dyDescent="0.25">
      <c r="A4" s="13" t="s">
        <v>24</v>
      </c>
      <c r="B4" s="14">
        <v>80</v>
      </c>
      <c r="C4" s="15" t="s">
        <v>25</v>
      </c>
      <c r="D4" s="16" t="s">
        <v>35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1" t="s">
        <v>37</v>
      </c>
      <c r="B3" s="17">
        <f>Inputs!$B$3*Inputs!$B$4/100</f>
        <v>72</v>
      </c>
      <c r="C3" s="11" t="s">
        <v>23</v>
      </c>
      <c r="D3" s="16" t="s">
        <v>38</v>
      </c>
    </row>
    <row r="4" spans="1:4" x14ac:dyDescent="0.25">
      <c r="A4" s="11" t="s">
        <v>39</v>
      </c>
      <c r="B4" s="17">
        <f>Inputs!$B$3-Calculations!$B$3</f>
        <v>18</v>
      </c>
      <c r="C4" s="11" t="s">
        <v>23</v>
      </c>
      <c r="D4" s="16" t="s">
        <v>38</v>
      </c>
    </row>
    <row r="5" spans="1:4" x14ac:dyDescent="0.25">
      <c r="A5" s="11" t="s">
        <v>40</v>
      </c>
      <c r="B5" s="17">
        <f>1/(1-Inputs!$B$4/100)</f>
        <v>5.000000000000001</v>
      </c>
      <c r="C5" s="11" t="s">
        <v>41</v>
      </c>
      <c r="D5" s="16" t="s">
        <v>38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8" t="s">
        <v>27</v>
      </c>
      <c r="B3" s="18">
        <f>Calculations!$B$3</f>
        <v>72</v>
      </c>
      <c r="C3" s="11" t="s">
        <v>23</v>
      </c>
      <c r="D3" s="16" t="s">
        <v>38</v>
      </c>
    </row>
    <row r="4" spans="1:4" x14ac:dyDescent="0.25">
      <c r="A4" s="8" t="s">
        <v>28</v>
      </c>
      <c r="B4" s="18">
        <f>Calculations!$B$4</f>
        <v>18</v>
      </c>
      <c r="C4" s="11" t="s">
        <v>23</v>
      </c>
      <c r="D4" s="16" t="s">
        <v>38</v>
      </c>
    </row>
    <row r="5" spans="1:4" x14ac:dyDescent="0.25">
      <c r="A5" s="8" t="s">
        <v>43</v>
      </c>
      <c r="B5" s="18">
        <f>Calculations!$B$5</f>
        <v>5.000000000000001</v>
      </c>
      <c r="C5" s="11" t="s">
        <v>41</v>
      </c>
      <c r="D5" s="16" t="s">
        <v>38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44</v>
      </c>
      <c r="B2" s="4"/>
      <c r="C2" s="4"/>
      <c r="D2" s="4"/>
    </row>
    <row r="3" spans="1:4" x14ac:dyDescent="0.25">
      <c r="A3" s="13" t="s">
        <v>30</v>
      </c>
      <c r="B3" s="19" t="s">
        <v>45</v>
      </c>
      <c r="C3" s="20" t="str">
        <f>IF(Inputs!$B$4&lt;=90,"PASS","FAIL")</f>
        <v>PASS</v>
      </c>
      <c r="D3" s="21" t="s">
        <v>46</v>
      </c>
    </row>
    <row r="4" spans="1:4" x14ac:dyDescent="0.25">
      <c r="A4" s="13" t="s">
        <v>47</v>
      </c>
      <c r="B4" s="19" t="s">
        <v>48</v>
      </c>
      <c r="C4" s="20" t="str">
        <f>IF(Inputs!$B$3&gt;0,"PASS","FAIL")</f>
        <v>PASS</v>
      </c>
      <c r="D4" s="21" t="s">
        <v>38</v>
      </c>
    </row>
    <row r="5" spans="1:4" x14ac:dyDescent="0.25">
      <c r="A5" s="13" t="s">
        <v>49</v>
      </c>
      <c r="B5" s="19" t="s">
        <v>50</v>
      </c>
      <c r="C5" s="20" t="str">
        <f>IF(AND(Inputs!$B$4&gt;0,Inputs!$B$4&lt;100),"PASS","FAIL")</f>
        <v>PASS</v>
      </c>
      <c r="D5" s="21" t="s">
        <v>38</v>
      </c>
    </row>
    <row r="6" spans="1:4" x14ac:dyDescent="0.25">
      <c r="A6" s="13" t="s">
        <v>31</v>
      </c>
      <c r="B6" s="19" t="s">
        <v>51</v>
      </c>
      <c r="C6" s="20" t="str">
        <f>IF(Calculations!$B$3&lt;Inputs!$B$3,"PASS","FAIL")</f>
        <v>PASS</v>
      </c>
      <c r="D6" s="21" t="s">
        <v>38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52</v>
      </c>
      <c r="B8" s="11" t="s">
        <v>53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5" t="s">
        <v>38</v>
      </c>
      <c r="B3" s="5" t="s">
        <v>55</v>
      </c>
      <c r="C3" s="5" t="s">
        <v>5</v>
      </c>
      <c r="D3" s="5" t="s">
        <v>5</v>
      </c>
    </row>
    <row r="4" spans="1:4" x14ac:dyDescent="0.25">
      <c r="A4" s="5" t="s">
        <v>46</v>
      </c>
      <c r="B4" s="5" t="s">
        <v>56</v>
      </c>
      <c r="C4" s="5" t="s">
        <v>5</v>
      </c>
      <c r="D4" s="5" t="s">
        <v>5</v>
      </c>
    </row>
    <row r="6" ht="22" customHeight="1" spans="1:4" x14ac:dyDescent="0.25">
      <c r="A6" s="4" t="s">
        <v>57</v>
      </c>
      <c r="B6" s="4"/>
      <c r="C6" s="4"/>
      <c r="D6" s="4"/>
    </row>
    <row r="7" spans="1:4" x14ac:dyDescent="0.25">
      <c r="A7" s="5" t="s">
        <v>58</v>
      </c>
      <c r="B7" s="5" t="s">
        <v>59</v>
      </c>
      <c r="C7" s="5" t="s">
        <v>5</v>
      </c>
      <c r="D7" s="5" t="s">
        <v>5</v>
      </c>
    </row>
    <row r="8" spans="1:4" x14ac:dyDescent="0.25">
      <c r="A8" s="5" t="s">
        <v>43</v>
      </c>
      <c r="B8" s="5" t="s">
        <v>60</v>
      </c>
      <c r="C8" s="5" t="s">
        <v>5</v>
      </c>
      <c r="D8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61</v>
      </c>
      <c r="B2" s="4"/>
      <c r="C2" s="4"/>
      <c r="D2" s="4"/>
    </row>
    <row r="3" spans="1:4" x14ac:dyDescent="0.25">
      <c r="A3" s="5" t="s">
        <v>62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63</v>
      </c>
      <c r="B5" s="4"/>
      <c r="C5" s="4"/>
      <c r="D5" s="4"/>
    </row>
    <row r="6" spans="1:4" x14ac:dyDescent="0.25">
      <c r="A6" s="5" t="s">
        <v>64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65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66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RO Recovery &amp; Concentrate Flow</dc:title>
  <dc:subject>Water engineering workbook</dc:subject>
  <dc:description>Compute permeate and concentrate flows from feed flow and recovery percentage.</dc:description>
  <cp:keywords>ro, recovery, concentrate, permeate, flux,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