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<sst xmlns="http://schemas.openxmlformats.org/spreadsheetml/2006/main" count="175" uniqueCount="77">
  <si>
    <t>RC Column Design (Short Column)</t>
  </si>
  <si>
    <t>Short tied-column axial capacity (ACI 318 simplified)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</si>
  <si>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</si>
  <si>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</si>
  <si>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</si>
  <si>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</si>
  <si>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</si>
  <si>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</si>
  <si>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</si>
  <si>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</si>
  <si>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</si>
  <si>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</si>
  <si>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</si>
  <si>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</si>
  <si>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</si>
  <si>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</si>
  <si>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</si>
  <si>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</si>
  <si>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Short tied-column axial capacity (ACI 318 simplified)</t>
  </si>
  <si>
    <t>EngiMetric · https://engimetric.com</t>
  </si>
  <si>
    <t>Master verdict</t>
  </si>
  <si>
    <t>Key inputs</t>
  </si>
  <si>
    <t>Gross area</t>
  </si>
  <si>
    <t>mm²</t>
  </si>
  <si>
    <t>Longitudinal steel area</t>
  </si>
  <si>
    <t>Concrete cylinder strength fck</t>
  </si>
  <si>
    <t>MPa</t>
  </si>
  <si>
    <t>Reinforcement yield strength</t>
  </si>
  <si>
    <t>Design axial load (incl. actions)</t>
  </si>
  <si>
    <t>kN</t>
  </si>
  <si>
    <t>Key outputs</t>
  </si>
  <si>
    <t>Design axial capacity φPn(max)</t>
  </si>
  <si>
    <t>Demand/capacity ratio</t>
  </si>
  <si>
    <t>—</t>
  </si>
  <si>
    <t>Checks at a glance</t>
  </si>
  <si>
    <t>Capacity ≥ demand</t>
  </si>
  <si>
    <t>Steel ratio ≥ minimum</t>
  </si>
  <si>
    <t>Steel ratio ≤ maximum</t>
  </si>
  <si>
    <t>Version 0.1 · EngiMetric workbook library</t>
  </si>
  <si>
    <t>Inputs — yellow cells: enter your values; source prompts governing choices</t>
  </si>
  <si>
    <t>column section (e.g. 500×600)</t>
  </si>
  <si>
    <t>rebar schedule</t>
  </si>
  <si>
    <t>concrete grade</t>
  </si>
  <si>
    <t>rebar grade</t>
  </si>
  <si>
    <t>structural analysis</t>
  </si>
  <si>
    <t>Calculations — transparent formulas; [n] is the reference ID (see Reference sheet)</t>
  </si>
  <si>
    <t>Steel ratio</t>
  </si>
  <si>
    <t>[1]</t>
  </si>
  <si>
    <t>Max nominal capacity</t>
  </si>
  <si>
    <t>[1] — φPn max = 0.80·φ·[0.85·fck·(Ag−Ast) + fy·Ast]</t>
  </si>
  <si>
    <t>Minimum steel ratio</t>
  </si>
  <si>
    <t>[1] — ACI lower bound</t>
  </si>
  <si>
    <t>Maximum steel ratio</t>
  </si>
  <si>
    <t>[1] — ACI upper bound</t>
  </si>
  <si>
    <t>Outputs — final results (formula-driven; never hard-typed)</t>
  </si>
  <si>
    <t>Checks — each row must land PASS (WARN acceptable when documented)</t>
  </si>
  <si>
    <t>φPn ≥ Pu</t>
  </si>
  <si>
    <t>ρ ≥ 0.01</t>
  </si>
  <si>
    <t>ρ ≤ 0.08</t>
  </si>
  <si>
    <t>Areas positive</t>
  </si>
  <si>
    <t>&gt; 0</t>
  </si>
  <si>
    <t>Overall result</t>
  </si>
  <si>
    <t>PASS when every check passes</t>
  </si>
  <si>
    <t>References</t>
  </si>
  <si>
    <t>ACI 318 axial strength provisions for short tied columns (0.80 factor; φ = 0.65)</t>
  </si>
  <si>
    <t>Equations used</t>
  </si>
  <si>
    <t>Short tied column capacity</t>
  </si>
  <si>
    <t>φPn(max) = 0.80·φ·[0.85·fck·(Ag − Ast) + fy·Ast]; φ = 0.65</t>
  </si>
  <si>
    <t>Limits</t>
  </si>
  <si>
    <t>0.01 ≤ ρ ≤ 0.08</t>
  </si>
  <si>
    <t>Notes &amp; Assumptions</t>
  </si>
  <si>
    <t>1. Concentric-load simplified capacity only — slenderness, biaxial moment and confinement/tie spacing are separate checks.</t>
  </si>
  <si>
    <t>2. Slenderness ignored; verify k·Lu/r limits against your governing code.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</si>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</sst>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2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Checks!$C$8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300000</v>
      </c>
      <c r="C7" s="11" t="s">
        <v>23</v>
      </c>
      <c r="D7" s="10"/>
    </row>
    <row r="8" spans="1:4" x14ac:dyDescent="0.25">
      <c r="A8" s="11" t="s">
        <v>24</v>
      </c>
      <c r="B8" s="12">
        <f>Inputs!$B$4</f>
        <v>3500</v>
      </c>
      <c r="C8" s="11" t="s">
        <v>23</v>
      </c>
      <c r="D8" s="10"/>
    </row>
    <row r="9" spans="1:4" x14ac:dyDescent="0.25">
      <c r="A9" s="11" t="s">
        <v>25</v>
      </c>
      <c r="B9" s="12">
        <f>Inputs!$B$5</f>
        <v>30</v>
      </c>
      <c r="C9" s="11" t="s">
        <v>26</v>
      </c>
      <c r="D9" s="10"/>
    </row>
    <row r="10" spans="1:4" x14ac:dyDescent="0.25">
      <c r="A10" s="11" t="s">
        <v>27</v>
      </c>
      <c r="B10" s="12">
        <f>Inputs!$B$6</f>
        <v>420</v>
      </c>
      <c r="C10" s="11" t="s">
        <v>26</v>
      </c>
      <c r="D10" s="10"/>
    </row>
    <row r="11" spans="1:4" x14ac:dyDescent="0.25">
      <c r="A11" s="11" t="s">
        <v>28</v>
      </c>
      <c r="B11" s="12">
        <f>Inputs!$B$7</f>
        <v>2200</v>
      </c>
      <c r="C11" s="11" t="s">
        <v>29</v>
      </c>
      <c r="D11" s="10"/>
    </row>
    <row r="13" ht="22" customHeight="1" spans="1:4" x14ac:dyDescent="0.25">
      <c r="A13" s="4" t="s">
        <v>30</v>
      </c>
      <c r="B13" s="4"/>
      <c r="C13" s="4"/>
      <c r="D13" s="4"/>
    </row>
    <row r="14" spans="1:4" x14ac:dyDescent="0.25">
      <c r="A14" s="11" t="s">
        <v>31</v>
      </c>
      <c r="B14" s="12">
        <f>Outputs!$B$3</f>
        <v>4695.99</v>
      </c>
      <c r="C14" s="11" t="s">
        <v>29</v>
      </c>
      <c r="D14" s="10"/>
    </row>
    <row r="15" spans="1:4" x14ac:dyDescent="0.25">
      <c r="A15" s="11" t="s">
        <v>32</v>
      </c>
      <c r="B15" s="12">
        <f>Outputs!$B$4</f>
        <v>0.4684848136388706</v>
      </c>
      <c r="C15" s="11" t="s">
        <v>33</v>
      </c>
      <c r="D15" s="10"/>
    </row>
    <row r="17" ht="22" customHeight="1" spans="1:4" x14ac:dyDescent="0.25">
      <c r="A17" s="4" t="s">
        <v>34</v>
      </c>
      <c r="B17" s="4"/>
      <c r="C17" s="4"/>
      <c r="D17" s="4"/>
    </row>
    <row r="18" spans="1:4" x14ac:dyDescent="0.25">
      <c r="A18" s="11" t="s">
        <v>35</v>
      </c>
      <c r="B18" s="12" t="str">
        <f>Checks!$C$3</f>
        <v>PASS</v>
      </c>
      <c r="C18" s="11" t="s">
        <v>5</v>
      </c>
      <c r="D18" s="10"/>
    </row>
    <row r="19" spans="1:4" x14ac:dyDescent="0.25">
      <c r="A19" s="11" t="s">
        <v>36</v>
      </c>
      <c r="B19" s="12" t="str">
        <f>Checks!$C$4</f>
        <v>PASS</v>
      </c>
      <c r="C19" s="11" t="s">
        <v>5</v>
      </c>
      <c r="D19" s="10"/>
    </row>
    <row r="20" spans="1:4" x14ac:dyDescent="0.25">
      <c r="A20" s="11" t="s">
        <v>37</v>
      </c>
      <c r="B20" s="12" t="str">
        <f>Checks!$C$5</f>
        <v>PASS</v>
      </c>
      <c r="C20" s="11" t="s">
        <v>5</v>
      </c>
      <c r="D20" s="10"/>
    </row>
    <row r="22" spans="1:3" x14ac:dyDescent="0.25">
      <c r="A22" s="6" t="s">
        <v>38</v>
      </c>
    </row>
  </sheetData>
  <mergeCells count="3">
    <mergeCell ref="A6:D6"/>
    <mergeCell ref="A13:D13"/>
    <mergeCell ref="A17:D17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39</v>
      </c>
      <c r="B2" s="4"/>
      <c r="C2" s="4"/>
      <c r="D2" s="4"/>
    </row>
    <row r="3" spans="1:4" x14ac:dyDescent="0.25">
      <c r="A3" s="13" t="s">
        <v>22</v>
      </c>
      <c r="B3" s="14">
        <v>300000</v>
      </c>
      <c r="C3" s="15" t="s">
        <v>23</v>
      </c>
      <c r="D3" s="16" t="s">
        <v>40</v>
      </c>
    </row>
    <row r="4" spans="1:4" x14ac:dyDescent="0.25">
      <c r="A4" s="13" t="s">
        <v>24</v>
      </c>
      <c r="B4" s="14">
        <v>3500</v>
      </c>
      <c r="C4" s="15" t="s">
        <v>23</v>
      </c>
      <c r="D4" s="16" t="s">
        <v>41</v>
      </c>
    </row>
    <row r="5" spans="1:4" x14ac:dyDescent="0.25">
      <c r="A5" s="13" t="s">
        <v>25</v>
      </c>
      <c r="B5" s="14">
        <v>30</v>
      </c>
      <c r="C5" s="15" t="s">
        <v>26</v>
      </c>
      <c r="D5" s="16" t="s">
        <v>42</v>
      </c>
    </row>
    <row r="6" spans="1:4" x14ac:dyDescent="0.25">
      <c r="A6" s="13" t="s">
        <v>27</v>
      </c>
      <c r="B6" s="14">
        <v>420</v>
      </c>
      <c r="C6" s="15" t="s">
        <v>26</v>
      </c>
      <c r="D6" s="16" t="s">
        <v>43</v>
      </c>
    </row>
    <row r="7" spans="1:4" x14ac:dyDescent="0.25">
      <c r="A7" s="13" t="s">
        <v>28</v>
      </c>
      <c r="B7" s="14">
        <v>2200</v>
      </c>
      <c r="C7" s="15" t="s">
        <v>29</v>
      </c>
      <c r="D7" s="16" t="s">
        <v>44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45</v>
      </c>
      <c r="B2" s="4"/>
      <c r="C2" s="4"/>
      <c r="D2" s="4"/>
    </row>
    <row r="3" spans="1:4" x14ac:dyDescent="0.25">
      <c r="A3" s="11" t="s">
        <v>46</v>
      </c>
      <c r="B3" s="17">
        <f>Inputs!$B$4/Inputs!$B$3</f>
        <v>0.011666666666666667</v>
      </c>
      <c r="C3" s="11" t="s">
        <v>33</v>
      </c>
      <c r="D3" s="16" t="s">
        <v>47</v>
      </c>
    </row>
    <row r="4" spans="1:4" x14ac:dyDescent="0.25">
      <c r="A4" s="11" t="s">
        <v>48</v>
      </c>
      <c r="B4" s="17">
        <f>0.80*0.65*(0.85*Inputs!$B$5*(Inputs!$B$3-Inputs!$B$4)/1000+Inputs!$B$6*Inputs!$B$4/1000)</f>
        <v>4695.99</v>
      </c>
      <c r="C4" s="11" t="s">
        <v>29</v>
      </c>
      <c r="D4" s="16" t="s">
        <v>49</v>
      </c>
    </row>
    <row r="5" spans="1:4" x14ac:dyDescent="0.25">
      <c r="A5" s="11" t="s">
        <v>32</v>
      </c>
      <c r="B5" s="17">
        <f>Inputs!$B$7/Calculations!$B$4</f>
        <v>0.4684848136388706</v>
      </c>
      <c r="C5" s="11" t="s">
        <v>33</v>
      </c>
      <c r="D5" s="16" t="s">
        <v>47</v>
      </c>
    </row>
    <row r="6" spans="1:4" x14ac:dyDescent="0.25">
      <c r="A6" s="11" t="s">
        <v>50</v>
      </c>
      <c r="B6" s="17">
        <f>0.01</f>
        <v>0.01</v>
      </c>
      <c r="C6" s="11" t="s">
        <v>33</v>
      </c>
      <c r="D6" s="16" t="s">
        <v>51</v>
      </c>
    </row>
    <row r="7" spans="1:4" x14ac:dyDescent="0.25">
      <c r="A7" s="11" t="s">
        <v>52</v>
      </c>
      <c r="B7" s="17">
        <f>0.08</f>
        <v>0.08</v>
      </c>
      <c r="C7" s="11" t="s">
        <v>33</v>
      </c>
      <c r="D7" s="16" t="s">
        <v>53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5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54</v>
      </c>
      <c r="B2" s="4"/>
      <c r="C2" s="4"/>
      <c r="D2" s="4"/>
    </row>
    <row r="3" spans="1:4" x14ac:dyDescent="0.25">
      <c r="A3" s="8" t="s">
        <v>31</v>
      </c>
      <c r="B3" s="18">
        <f>Calculations!$B$4</f>
        <v>4695.99</v>
      </c>
      <c r="C3" s="11" t="s">
        <v>29</v>
      </c>
      <c r="D3" s="16" t="s">
        <v>47</v>
      </c>
    </row>
    <row r="4" spans="1:4" x14ac:dyDescent="0.25">
      <c r="A4" s="8" t="s">
        <v>32</v>
      </c>
      <c r="B4" s="18">
        <f>Calculations!$B$5</f>
        <v>0.4684848136388706</v>
      </c>
      <c r="C4" s="11" t="s">
        <v>33</v>
      </c>
      <c r="D4" s="16" t="s">
        <v>47</v>
      </c>
    </row>
    <row r="5" spans="1:4" x14ac:dyDescent="0.25">
      <c r="A5" s="8" t="s">
        <v>46</v>
      </c>
      <c r="B5" s="18">
        <f>Calculations!$B$3</f>
        <v>0.011666666666666667</v>
      </c>
      <c r="C5" s="11" t="s">
        <v>33</v>
      </c>
      <c r="D5" s="16" t="s">
        <v>47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55</v>
      </c>
      <c r="B2" s="4"/>
      <c r="C2" s="4"/>
      <c r="D2" s="4"/>
    </row>
    <row r="3" spans="1:4" x14ac:dyDescent="0.25">
      <c r="A3" s="13" t="s">
        <v>35</v>
      </c>
      <c r="B3" s="19" t="s">
        <v>56</v>
      </c>
      <c r="C3" s="20" t="str">
        <f>IF(Calculations!$B$4&gt;=Inputs!$B$7,"PASS","FAIL")</f>
        <v>PASS</v>
      </c>
      <c r="D3" s="21" t="s">
        <v>47</v>
      </c>
    </row>
    <row r="4" spans="1:4" x14ac:dyDescent="0.25">
      <c r="A4" s="13" t="s">
        <v>36</v>
      </c>
      <c r="B4" s="19" t="s">
        <v>57</v>
      </c>
      <c r="C4" s="20" t="str">
        <f>IF(Calculations!$B$3&gt;=Calculations!$B$6,"PASS","FAIL")</f>
        <v>PASS</v>
      </c>
      <c r="D4" s="21" t="s">
        <v>47</v>
      </c>
    </row>
    <row r="5" spans="1:4" x14ac:dyDescent="0.25">
      <c r="A5" s="13" t="s">
        <v>37</v>
      </c>
      <c r="B5" s="19" t="s">
        <v>58</v>
      </c>
      <c r="C5" s="20" t="str">
        <f>IF(Calculations!$B$3&lt;=Calculations!$B$7,"PASS","FAIL")</f>
        <v>PASS</v>
      </c>
      <c r="D5" s="21" t="s">
        <v>47</v>
      </c>
    </row>
    <row r="6" spans="1:4" x14ac:dyDescent="0.25">
      <c r="A6" s="13" t="s">
        <v>59</v>
      </c>
      <c r="B6" s="19" t="s">
        <v>60</v>
      </c>
      <c r="C6" s="20" t="str">
        <f>IF(AND(Inputs!$B$3&gt;0,Inputs!$B$4&gt;0),"PASS","FAIL")</f>
        <v>PASS</v>
      </c>
      <c r="D6" s="21" t="s">
        <v>47</v>
      </c>
    </row>
    <row r="7" ht="22" customHeight="1" spans="1:4" x14ac:dyDescent="0.25">
      <c r="A7" s="4" t="s">
        <v>20</v>
      </c>
      <c r="B7" s="4"/>
      <c r="C7" s="4"/>
      <c r="D7" s="4"/>
    </row>
    <row r="8" spans="1:4" x14ac:dyDescent="0.25">
      <c r="A8" s="22" t="s">
        <v>61</v>
      </c>
      <c r="B8" s="11" t="s">
        <v>62</v>
      </c>
      <c r="C8" s="23" t="str">
        <f>IF(OR($C$3="FAIL",$C$4="FAIL",$C$5="FAIL",$C$6="FAIL"),"FAIL",IF(OR($C$3="WARN",$C$4="WARN",$C$5="WARN",$C$6="WARN"),"WARN","PASS"))</f>
        <v>PASS</v>
      </c>
      <c r="D8" s="10"/>
    </row>
  </sheetData>
  <mergeCells count="2">
    <mergeCell ref="A2:D2"/>
    <mergeCell ref="A7:D7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63</v>
      </c>
      <c r="B2" s="4"/>
      <c r="C2" s="4"/>
      <c r="D2" s="4"/>
    </row>
    <row r="3" spans="1:4" x14ac:dyDescent="0.25">
      <c r="A3" s="5" t="s">
        <v>47</v>
      </c>
      <c r="B3" s="5" t="s">
        <v>64</v>
      </c>
      <c r="C3" s="5" t="s">
        <v>5</v>
      </c>
      <c r="D3" s="5" t="s">
        <v>5</v>
      </c>
    </row>
    <row r="5" ht="22" customHeight="1" spans="1:4" x14ac:dyDescent="0.25">
      <c r="A5" s="4" t="s">
        <v>65</v>
      </c>
      <c r="B5" s="4"/>
      <c r="C5" s="4"/>
      <c r="D5" s="4"/>
    </row>
    <row r="6" spans="1:4" x14ac:dyDescent="0.25">
      <c r="A6" s="5" t="s">
        <v>66</v>
      </c>
      <c r="B6" s="5" t="s">
        <v>67</v>
      </c>
      <c r="C6" s="5" t="s">
        <v>5</v>
      </c>
      <c r="D6" s="5" t="s">
        <v>5</v>
      </c>
    </row>
    <row r="7" spans="1:4" x14ac:dyDescent="0.25">
      <c r="A7" s="5" t="s">
        <v>68</v>
      </c>
      <c r="B7" s="5" t="s">
        <v>69</v>
      </c>
      <c r="C7" s="5" t="s">
        <v>5</v>
      </c>
      <c r="D7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9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70</v>
      </c>
      <c r="B2" s="4"/>
      <c r="C2" s="4"/>
      <c r="D2" s="4"/>
    </row>
    <row r="3" spans="1:4" x14ac:dyDescent="0.25">
      <c r="A3" s="5" t="s">
        <v>71</v>
      </c>
      <c r="B3" s="5" t="s">
        <v>5</v>
      </c>
      <c r="C3" s="5" t="s">
        <v>5</v>
      </c>
      <c r="D3" s="5" t="s">
        <v>5</v>
      </c>
    </row>
    <row r="4" spans="1:4" x14ac:dyDescent="0.25">
      <c r="A4" s="5" t="s">
        <v>72</v>
      </c>
      <c r="B4" s="5" t="s">
        <v>5</v>
      </c>
      <c r="C4" s="5" t="s">
        <v>5</v>
      </c>
      <c r="D4" s="5" t="s">
        <v>5</v>
      </c>
    </row>
    <row r="6" ht="22" customHeight="1" spans="1:4" x14ac:dyDescent="0.25">
      <c r="A6" s="4" t="s">
        <v>73</v>
      </c>
      <c r="B6" s="4"/>
      <c r="C6" s="4"/>
      <c r="D6" s="4"/>
    </row>
    <row r="7" spans="1:4" x14ac:dyDescent="0.25">
      <c r="A7" s="5" t="s">
        <v>74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75</v>
      </c>
      <c r="B8" s="5" t="s">
        <v>5</v>
      </c>
      <c r="C8" s="5" t="s">
        <v>5</v>
      </c>
      <c r="D8" s="5" t="s">
        <v>5</v>
      </c>
    </row>
    <row r="9" spans="1:4" x14ac:dyDescent="0.25">
      <c r="A9" s="5" t="s">
        <v>76</v>
      </c>
      <c r="B9" s="5" t="s">
        <v>5</v>
      </c>
      <c r="C9" s="5" t="s">
        <v>5</v>
      </c>
      <c r="D9" s="5" t="s">
        <v>5</v>
      </c>
    </row>
  </sheetData>
  <mergeCells count="2">
    <mergeCell ref="A2:D2"/>
    <mergeCell ref="A6:D6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RC Column Design (Short Column)</dc:title>
  <dc:subject>Structural engineering workbook</dc:subject>
  <dc:description>Axial capacity and reinforcement of a short braced column.</dc:description>
  <cp:keywords>rc, column, axial, short column, reinforcement,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