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<sst xmlns="http://schemas.openxmlformats.org/spreadsheetml/2006/main" count="166" uniqueCount="71">
  <si>
    <t>Rate Analysis (Construction Item)</t>
  </si>
  <si>
    <t>All-in unit rate from materials, labour, plant and overheads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</si>
  <si>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</si>
  <si>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</si>
  <si>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</si>
  <si>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</si>
  <si>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</si>
  <si>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</si>
  <si>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</si>
  <si>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</si>
  <si>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</si>
  <si>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</si>
  <si>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</si>
  <si>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</si>
  <si>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</si>
  <si>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</si>
  <si>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</si>
  <si>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</si>
  <si>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All-in unit rate from materials, labour, plant and overheads</t>
  </si>
  <si>
    <t>EngiMetric · https://engimetric.com</t>
  </si>
  <si>
    <t>Master verdict</t>
  </si>
  <si>
    <t>Key inputs</t>
  </si>
  <si>
    <t>Material — quantity</t>
  </si>
  <si>
    <t>u</t>
  </si>
  <si>
    <t>Material — unit price</t>
  </si>
  <si>
    <t>—</t>
  </si>
  <si>
    <t>Labour — hours</t>
  </si>
  <si>
    <t>h</t>
  </si>
  <si>
    <t>Labour — hourly rate</t>
  </si>
  <si>
    <t>Overheads &amp; profit</t>
  </si>
  <si>
    <t>%</t>
  </si>
  <si>
    <t>Key outputs</t>
  </si>
  <si>
    <t>All-in unit rate</t>
  </si>
  <si>
    <t>Checks at a glance</t>
  </si>
  <si>
    <t>Quantities positive</t>
  </si>
  <si>
    <t>Rates positive</t>
  </si>
  <si>
    <t>Version 0.1 · EngiMetric workbook library</t>
  </si>
  <si>
    <t>Inputs — yellow cells: enter your values; source prompts governing choices</t>
  </si>
  <si>
    <t>required incl. waste</t>
  </si>
  <si>
    <t>supplier quote</t>
  </si>
  <si>
    <t>productivity estimate</t>
  </si>
  <si>
    <t>crew rate</t>
  </si>
  <si>
    <t>Plant — hours</t>
  </si>
  <si>
    <t>Plant — hourly rate</t>
  </si>
  <si>
    <t>plant rate</t>
  </si>
  <si>
    <t>company rate</t>
  </si>
  <si>
    <t>Calculations — transparent formulas; [n] is the reference ID (see Reference sheet)</t>
  </si>
  <si>
    <t>Material cost</t>
  </si>
  <si>
    <t>[1]</t>
  </si>
  <si>
    <t>Labour cost</t>
  </si>
  <si>
    <t>Plant cost</t>
  </si>
  <si>
    <t>Subtotal</t>
  </si>
  <si>
    <t>Material share of subtotal</t>
  </si>
  <si>
    <t>Outputs — final results (formula-driven; never hard-typed)</t>
  </si>
  <si>
    <t>Checks — each row must land PASS (WARN acceptable when documented)</t>
  </si>
  <si>
    <t>&gt; 0</t>
  </si>
  <si>
    <t>OH&amp;P sensible</t>
  </si>
  <si>
    <t>0–60 %</t>
  </si>
  <si>
    <t>Overall result</t>
  </si>
  <si>
    <t>PASS when every check passes</t>
  </si>
  <si>
    <t>References</t>
  </si>
  <si>
    <t>Standard estimating methodology (POMI-style; every rate user-entered)</t>
  </si>
  <si>
    <t>Equations used</t>
  </si>
  <si>
    <t>All-in rate</t>
  </si>
  <si>
    <t>rate = (Σ materials + Σ labour + Σ plant) × (1 + OH&amp;P%)</t>
  </si>
  <si>
    <t>Notes &amp; Assumptions</t>
  </si>
  <si>
    <t>1. All inputs come from supplier quotes and productivity records — nothing is preset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</si>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</sst>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1.05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250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3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18</v>
      </c>
      <c r="C10" s="11" t="s">
        <v>25</v>
      </c>
      <c r="D10" s="10"/>
    </row>
    <row r="11" spans="1:4" x14ac:dyDescent="0.25">
      <c r="A11" s="11" t="s">
        <v>29</v>
      </c>
      <c r="B11" s="12">
        <f>Inputs!$B$9</f>
        <v>15</v>
      </c>
      <c r="C11" s="11" t="s">
        <v>30</v>
      </c>
      <c r="D11" s="10"/>
    </row>
    <row r="13" ht="22" customHeight="1" spans="1:4" x14ac:dyDescent="0.25">
      <c r="A13" s="4" t="s">
        <v>31</v>
      </c>
      <c r="B13" s="4"/>
      <c r="C13" s="4"/>
      <c r="D13" s="4"/>
    </row>
    <row r="14" spans="1:4" x14ac:dyDescent="0.25">
      <c r="A14" s="11" t="s">
        <v>32</v>
      </c>
      <c r="B14" s="12">
        <f>Outputs!$B$3</f>
        <v>398.47499999999997</v>
      </c>
      <c r="C14" s="11" t="s">
        <v>25</v>
      </c>
      <c r="D14" s="10"/>
    </row>
    <row r="16" ht="22" customHeight="1" spans="1:4" x14ac:dyDescent="0.25">
      <c r="A16" s="4" t="s">
        <v>33</v>
      </c>
      <c r="B16" s="4"/>
      <c r="C16" s="4"/>
      <c r="D16" s="4"/>
    </row>
    <row r="17" spans="1:4" x14ac:dyDescent="0.25">
      <c r="A17" s="11" t="s">
        <v>34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35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36</v>
      </c>
    </row>
  </sheetData>
  <mergeCells count="3">
    <mergeCell ref="A6:D6"/>
    <mergeCell ref="A13:D13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1.05</v>
      </c>
      <c r="C3" s="15" t="s">
        <v>23</v>
      </c>
      <c r="D3" s="16" t="s">
        <v>38</v>
      </c>
    </row>
    <row r="4" spans="1:4" x14ac:dyDescent="0.25">
      <c r="A4" s="13" t="s">
        <v>24</v>
      </c>
      <c r="B4" s="14">
        <v>250</v>
      </c>
      <c r="C4" s="15" t="s">
        <v>25</v>
      </c>
      <c r="D4" s="16" t="s">
        <v>39</v>
      </c>
    </row>
    <row r="5" spans="1:4" x14ac:dyDescent="0.25">
      <c r="A5" s="13" t="s">
        <v>26</v>
      </c>
      <c r="B5" s="14">
        <v>3</v>
      </c>
      <c r="C5" s="15" t="s">
        <v>27</v>
      </c>
      <c r="D5" s="16" t="s">
        <v>40</v>
      </c>
    </row>
    <row r="6" spans="1:4" x14ac:dyDescent="0.25">
      <c r="A6" s="13" t="s">
        <v>28</v>
      </c>
      <c r="B6" s="14">
        <v>18</v>
      </c>
      <c r="C6" s="15" t="s">
        <v>25</v>
      </c>
      <c r="D6" s="16" t="s">
        <v>41</v>
      </c>
    </row>
    <row r="7" spans="1:4" x14ac:dyDescent="0.25">
      <c r="A7" s="13" t="s">
        <v>42</v>
      </c>
      <c r="B7" s="14">
        <v>1</v>
      </c>
      <c r="C7" s="15" t="s">
        <v>27</v>
      </c>
      <c r="D7" s="16" t="s">
        <v>40</v>
      </c>
    </row>
    <row r="8" spans="1:4" x14ac:dyDescent="0.25">
      <c r="A8" s="13" t="s">
        <v>43</v>
      </c>
      <c r="B8" s="14">
        <v>30</v>
      </c>
      <c r="C8" s="15" t="s">
        <v>25</v>
      </c>
      <c r="D8" s="16" t="s">
        <v>44</v>
      </c>
    </row>
    <row r="9" spans="1:4" x14ac:dyDescent="0.25">
      <c r="A9" s="13" t="s">
        <v>29</v>
      </c>
      <c r="B9" s="14">
        <v>15</v>
      </c>
      <c r="C9" s="15" t="s">
        <v>30</v>
      </c>
      <c r="D9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Inputs!$B$3*Inputs!$B$4</f>
        <v>262.5</v>
      </c>
      <c r="C3" s="11" t="s">
        <v>25</v>
      </c>
      <c r="D3" s="16" t="s">
        <v>48</v>
      </c>
    </row>
    <row r="4" spans="1:4" x14ac:dyDescent="0.25">
      <c r="A4" s="11" t="s">
        <v>49</v>
      </c>
      <c r="B4" s="17">
        <f>Inputs!$B$5*Inputs!$B$6</f>
        <v>54</v>
      </c>
      <c r="C4" s="11" t="s">
        <v>25</v>
      </c>
      <c r="D4" s="16" t="s">
        <v>48</v>
      </c>
    </row>
    <row r="5" spans="1:4" x14ac:dyDescent="0.25">
      <c r="A5" s="11" t="s">
        <v>50</v>
      </c>
      <c r="B5" s="17">
        <f>Inputs!$B$7*Inputs!$B$8</f>
        <v>30</v>
      </c>
      <c r="C5" s="11" t="s">
        <v>25</v>
      </c>
      <c r="D5" s="16" t="s">
        <v>48</v>
      </c>
    </row>
    <row r="6" spans="1:4" x14ac:dyDescent="0.25">
      <c r="A6" s="11" t="s">
        <v>51</v>
      </c>
      <c r="B6" s="17">
        <f>Calculations!$B$3+Calculations!$B$4+Calculations!$B$5</f>
        <v>346.5</v>
      </c>
      <c r="C6" s="11" t="s">
        <v>25</v>
      </c>
      <c r="D6" s="16" t="s">
        <v>48</v>
      </c>
    </row>
    <row r="7" spans="1:4" x14ac:dyDescent="0.25">
      <c r="A7" s="11" t="s">
        <v>32</v>
      </c>
      <c r="B7" s="17">
        <f>Calculations!$B$6*(1+Inputs!$B$9/100)</f>
        <v>398.47499999999997</v>
      </c>
      <c r="C7" s="11" t="s">
        <v>25</v>
      </c>
      <c r="D7" s="16" t="s">
        <v>48</v>
      </c>
    </row>
    <row r="8" spans="1:4" x14ac:dyDescent="0.25">
      <c r="A8" s="11" t="s">
        <v>52</v>
      </c>
      <c r="B8" s="17">
        <f>Calculations!$B$3/Calculations!$B$6*100</f>
        <v>75.75757575757575</v>
      </c>
      <c r="C8" s="11" t="s">
        <v>30</v>
      </c>
      <c r="D8" s="16" t="s">
        <v>48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8" t="s">
        <v>32</v>
      </c>
      <c r="B3" s="18">
        <f>Calculations!$B$7</f>
        <v>398.47499999999997</v>
      </c>
      <c r="C3" s="11" t="s">
        <v>25</v>
      </c>
      <c r="D3" s="16" t="s">
        <v>48</v>
      </c>
    </row>
    <row r="4" spans="1:4" x14ac:dyDescent="0.25">
      <c r="A4" s="8" t="s">
        <v>52</v>
      </c>
      <c r="B4" s="18">
        <f>Calculations!$B$8</f>
        <v>75.75757575757575</v>
      </c>
      <c r="C4" s="11" t="s">
        <v>30</v>
      </c>
      <c r="D4" s="16" t="s">
        <v>48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13" t="s">
        <v>34</v>
      </c>
      <c r="B3" s="19" t="s">
        <v>55</v>
      </c>
      <c r="C3" s="20" t="str">
        <f>IF(AND(Inputs!$B$3&gt;0,Inputs!$B$5&gt;=0,Inputs!$B$7&gt;=0),"PASS","FAIL")</f>
        <v>PASS</v>
      </c>
      <c r="D3" s="21" t="s">
        <v>48</v>
      </c>
    </row>
    <row r="4" spans="1:4" x14ac:dyDescent="0.25">
      <c r="A4" s="13" t="s">
        <v>35</v>
      </c>
      <c r="B4" s="19" t="s">
        <v>55</v>
      </c>
      <c r="C4" s="20" t="str">
        <f>IF(AND(Inputs!$B$4&gt;0,Inputs!$B$6&gt;0,Inputs!$B$8&gt;0),"PASS","FAIL")</f>
        <v>PASS</v>
      </c>
      <c r="D4" s="21" t="s">
        <v>48</v>
      </c>
    </row>
    <row r="5" spans="1:4" x14ac:dyDescent="0.25">
      <c r="A5" s="13" t="s">
        <v>56</v>
      </c>
      <c r="B5" s="19" t="s">
        <v>57</v>
      </c>
      <c r="C5" s="20" t="str">
        <f>IF(AND(Inputs!$B$9&gt;=0,Inputs!$B$9&lt;=60),"PASS","WARN")</f>
        <v>PASS</v>
      </c>
      <c r="D5" s="21" t="s">
        <v>48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58</v>
      </c>
      <c r="B7" s="11" t="s">
        <v>59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5" t="s">
        <v>48</v>
      </c>
      <c r="B3" s="5" t="s">
        <v>61</v>
      </c>
      <c r="C3" s="5" t="s">
        <v>5</v>
      </c>
      <c r="D3" s="5" t="s">
        <v>5</v>
      </c>
    </row>
    <row r="5" ht="22" customHeight="1" spans="1:4" x14ac:dyDescent="0.25">
      <c r="A5" s="4" t="s">
        <v>62</v>
      </c>
      <c r="B5" s="4"/>
      <c r="C5" s="4"/>
      <c r="D5" s="4"/>
    </row>
    <row r="6" spans="1:4" x14ac:dyDescent="0.25">
      <c r="A6" s="5" t="s">
        <v>63</v>
      </c>
      <c r="B6" s="5" t="s">
        <v>64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65</v>
      </c>
      <c r="B2" s="4"/>
      <c r="C2" s="4"/>
      <c r="D2" s="4"/>
    </row>
    <row r="3" spans="1:4" x14ac:dyDescent="0.25">
      <c r="A3" s="5" t="s">
        <v>66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67</v>
      </c>
      <c r="B5" s="4"/>
      <c r="C5" s="4"/>
      <c r="D5" s="4"/>
    </row>
    <row r="6" spans="1:4" x14ac:dyDescent="0.25">
      <c r="A6" s="5" t="s">
        <v>68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70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Rate Analysis (Construction Item)</dc:title>
  <dc:subject>Project engineering workbook</dc:subject>
  <dc:description>Build an all-in unit rate from materials, labour, plant and overheads.</dc:description>
  <cp:keywords>rate analysis, item rate, labour, materials, plant, estimating,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