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<sst xmlns="http://schemas.openxmlformats.org/spreadsheetml/2006/main" count="158" uniqueCount="67">
  <si>
    <t>Pavement Quantity Takeoff</t>
  </si>
  <si>
    <t>Pavement layer volume and mass takeoff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</si>
  <si>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</si>
  <si>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</si>
  <si>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</si>
  <si>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</si>
  <si>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</si>
  <si>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</si>
  <si>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</si>
  <si>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</si>
  <si>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</si>
  <si>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</si>
  <si>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</si>
  <si>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</si>
  <si>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</si>
  <si>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</si>
  <si>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</si>
  <si>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</si>
  <si>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Pavement layer volume and mass takeoff</t>
  </si>
  <si>
    <t>EngiMetric · https://engimetric.com</t>
  </si>
  <si>
    <t>Master verdict</t>
  </si>
  <si>
    <t>Key inputs</t>
  </si>
  <si>
    <t>Layer length</t>
  </si>
  <si>
    <t>m</t>
  </si>
  <si>
    <t>Layer width</t>
  </si>
  <si>
    <t>Compacted thickness</t>
  </si>
  <si>
    <t>mm</t>
  </si>
  <si>
    <t>Compacted density</t>
  </si>
  <si>
    <t>kg/m³</t>
  </si>
  <si>
    <t>Waste/compaction loss</t>
  </si>
  <si>
    <t>%</t>
  </si>
  <si>
    <t>Key outputs</t>
  </si>
  <si>
    <t>Layer volume</t>
  </si>
  <si>
    <t>m³</t>
  </si>
  <si>
    <t>Layer mass</t>
  </si>
  <si>
    <t>kg</t>
  </si>
  <si>
    <t>Order mass</t>
  </si>
  <si>
    <t>t</t>
  </si>
  <si>
    <t>Checks at a glance</t>
  </si>
  <si>
    <t>Dimensions positive</t>
  </si>
  <si>
    <t>Density positive</t>
  </si>
  <si>
    <t>Version 0.1 · EngiMetric workbook library</t>
  </si>
  <si>
    <t>Inputs — yellow cells: enter your values; source prompts governing choices</t>
  </si>
  <si>
    <t>alignment</t>
  </si>
  <si>
    <t>cross-section</t>
  </si>
  <si>
    <t>design</t>
  </si>
  <si>
    <t>layer material data</t>
  </si>
  <si>
    <t>site allowance</t>
  </si>
  <si>
    <t>Calculations — transparent formulas; [n] is the reference ID (see Reference sheet)</t>
  </si>
  <si>
    <t>[1]</t>
  </si>
  <si>
    <t>Mass incl. allowance</t>
  </si>
  <si>
    <t>Outputs — final results (formula-driven; never hard-typed)</t>
  </si>
  <si>
    <t>Checks — each row must land PASS (WARN acceptable when documented)</t>
  </si>
  <si>
    <t>&gt; 0</t>
  </si>
  <si>
    <t>Overall result</t>
  </si>
  <si>
    <t>PASS when every check passes</t>
  </si>
  <si>
    <t>References</t>
  </si>
  <si>
    <t>AASHTO layer-quantity practice (volume × compacted density)</t>
  </si>
  <si>
    <t>Equations used</t>
  </si>
  <si>
    <t>Volume and mass</t>
  </si>
  <si>
    <t>V = L·W·t;  m = V·ρ</t>
  </si>
  <si>
    <t>Notes &amp; Assumptions</t>
  </si>
  <si>
    <t>1. One layer per workbook run; repeat for each pavement layer with its own density.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</si>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</sst>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500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7.3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150</v>
      </c>
      <c r="C9" s="11" t="s">
        <v>26</v>
      </c>
      <c r="D9" s="10"/>
    </row>
    <row r="10" spans="1:4" x14ac:dyDescent="0.25">
      <c r="A10" s="11" t="s">
        <v>27</v>
      </c>
      <c r="B10" s="12">
        <f>Inputs!$B$6</f>
        <v>2400</v>
      </c>
      <c r="C10" s="11" t="s">
        <v>28</v>
      </c>
      <c r="D10" s="10"/>
    </row>
    <row r="11" spans="1:4" x14ac:dyDescent="0.25">
      <c r="A11" s="11" t="s">
        <v>29</v>
      </c>
      <c r="B11" s="12">
        <f>Inputs!$B$7</f>
        <v>3</v>
      </c>
      <c r="C11" s="11" t="s">
        <v>30</v>
      </c>
      <c r="D11" s="10"/>
    </row>
    <row r="13" ht="22" customHeight="1" spans="1:4" x14ac:dyDescent="0.25">
      <c r="A13" s="4" t="s">
        <v>31</v>
      </c>
      <c r="B13" s="4"/>
      <c r="C13" s="4"/>
      <c r="D13" s="4"/>
    </row>
    <row r="14" spans="1:4" x14ac:dyDescent="0.25">
      <c r="A14" s="11" t="s">
        <v>32</v>
      </c>
      <c r="B14" s="12">
        <f>Outputs!$B$3</f>
        <v>547.5</v>
      </c>
      <c r="C14" s="11" t="s">
        <v>33</v>
      </c>
      <c r="D14" s="10"/>
    </row>
    <row r="15" spans="1:4" x14ac:dyDescent="0.25">
      <c r="A15" s="11" t="s">
        <v>34</v>
      </c>
      <c r="B15" s="12">
        <f>Outputs!$B$4</f>
        <v>1314000</v>
      </c>
      <c r="C15" s="11" t="s">
        <v>35</v>
      </c>
      <c r="D15" s="10"/>
    </row>
    <row r="16" spans="1:4" x14ac:dyDescent="0.25">
      <c r="A16" s="11" t="s">
        <v>36</v>
      </c>
      <c r="B16" s="12">
        <f>Outputs!$B$5</f>
        <v>1353.42</v>
      </c>
      <c r="C16" s="11" t="s">
        <v>37</v>
      </c>
      <c r="D16" s="10"/>
    </row>
    <row r="18" ht="22" customHeight="1" spans="1:4" x14ac:dyDescent="0.25">
      <c r="A18" s="4" t="s">
        <v>38</v>
      </c>
      <c r="B18" s="4"/>
      <c r="C18" s="4"/>
      <c r="D18" s="4"/>
    </row>
    <row r="19" spans="1:4" x14ac:dyDescent="0.25">
      <c r="A19" s="11" t="s">
        <v>39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40</v>
      </c>
      <c r="B20" s="12" t="str">
        <f>Checks!$C$4</f>
        <v>PASS</v>
      </c>
      <c r="C20" s="11" t="s">
        <v>5</v>
      </c>
      <c r="D20" s="10"/>
    </row>
    <row r="22" spans="1:3" x14ac:dyDescent="0.25">
      <c r="A22" s="6" t="s">
        <v>41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13" t="s">
        <v>22</v>
      </c>
      <c r="B3" s="14">
        <v>500</v>
      </c>
      <c r="C3" s="15" t="s">
        <v>23</v>
      </c>
      <c r="D3" s="16" t="s">
        <v>43</v>
      </c>
    </row>
    <row r="4" spans="1:4" x14ac:dyDescent="0.25">
      <c r="A4" s="13" t="s">
        <v>24</v>
      </c>
      <c r="B4" s="14">
        <v>7.3</v>
      </c>
      <c r="C4" s="15" t="s">
        <v>23</v>
      </c>
      <c r="D4" s="16" t="s">
        <v>44</v>
      </c>
    </row>
    <row r="5" spans="1:4" x14ac:dyDescent="0.25">
      <c r="A5" s="13" t="s">
        <v>25</v>
      </c>
      <c r="B5" s="14">
        <v>150</v>
      </c>
      <c r="C5" s="15" t="s">
        <v>26</v>
      </c>
      <c r="D5" s="16" t="s">
        <v>45</v>
      </c>
    </row>
    <row r="6" spans="1:4" x14ac:dyDescent="0.25">
      <c r="A6" s="13" t="s">
        <v>27</v>
      </c>
      <c r="B6" s="14">
        <v>2400</v>
      </c>
      <c r="C6" s="15" t="s">
        <v>28</v>
      </c>
      <c r="D6" s="16" t="s">
        <v>46</v>
      </c>
    </row>
    <row r="7" spans="1:4" x14ac:dyDescent="0.25">
      <c r="A7" s="13" t="s">
        <v>29</v>
      </c>
      <c r="B7" s="14">
        <v>3</v>
      </c>
      <c r="C7" s="15" t="s">
        <v>30</v>
      </c>
      <c r="D7" s="16" t="s">
        <v>47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1" t="s">
        <v>32</v>
      </c>
      <c r="B3" s="17">
        <f>Inputs!$B$3*Inputs!$B$4*Inputs!$B$5/1000</f>
        <v>547.5</v>
      </c>
      <c r="C3" s="11" t="s">
        <v>33</v>
      </c>
      <c r="D3" s="16" t="s">
        <v>49</v>
      </c>
    </row>
    <row r="4" spans="1:4" x14ac:dyDescent="0.25">
      <c r="A4" s="11" t="s">
        <v>34</v>
      </c>
      <c r="B4" s="17">
        <f>Calculations!$B$3*Inputs!$B$6</f>
        <v>1314000</v>
      </c>
      <c r="C4" s="11" t="s">
        <v>35</v>
      </c>
      <c r="D4" s="16" t="s">
        <v>49</v>
      </c>
    </row>
    <row r="5" spans="1:4" x14ac:dyDescent="0.25">
      <c r="A5" s="11" t="s">
        <v>50</v>
      </c>
      <c r="B5" s="17">
        <f>Calculations!$B$4*(1+Inputs!$B$7/100)</f>
        <v>1353420</v>
      </c>
      <c r="C5" s="11" t="s">
        <v>35</v>
      </c>
      <c r="D5" s="16" t="s">
        <v>49</v>
      </c>
    </row>
    <row r="6" spans="1:4" x14ac:dyDescent="0.25">
      <c r="A6" s="11" t="s">
        <v>50</v>
      </c>
      <c r="B6" s="17">
        <f>Calculations!$B$5/1000</f>
        <v>1353.42</v>
      </c>
      <c r="C6" s="11" t="s">
        <v>37</v>
      </c>
      <c r="D6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8" t="s">
        <v>32</v>
      </c>
      <c r="B3" s="18">
        <f>Calculations!$B$3</f>
        <v>547.5</v>
      </c>
      <c r="C3" s="11" t="s">
        <v>33</v>
      </c>
      <c r="D3" s="16" t="s">
        <v>49</v>
      </c>
    </row>
    <row r="4" spans="1:4" x14ac:dyDescent="0.25">
      <c r="A4" s="8" t="s">
        <v>34</v>
      </c>
      <c r="B4" s="18">
        <f>Calculations!$B$4</f>
        <v>1314000</v>
      </c>
      <c r="C4" s="11" t="s">
        <v>35</v>
      </c>
      <c r="D4" s="16" t="s">
        <v>49</v>
      </c>
    </row>
    <row r="5" spans="1:4" x14ac:dyDescent="0.25">
      <c r="A5" s="8" t="s">
        <v>36</v>
      </c>
      <c r="B5" s="18">
        <f>Calculations!$B$6</f>
        <v>1353.42</v>
      </c>
      <c r="C5" s="11" t="s">
        <v>37</v>
      </c>
      <c r="D5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13" t="s">
        <v>39</v>
      </c>
      <c r="B3" s="19" t="s">
        <v>53</v>
      </c>
      <c r="C3" s="20" t="str">
        <f>IF(AND(Inputs!$B$3&gt;0,Inputs!$B$4&gt;0,Inputs!$B$5&gt;0),"PASS","FAIL")</f>
        <v>PASS</v>
      </c>
      <c r="D3" s="21" t="s">
        <v>49</v>
      </c>
    </row>
    <row r="4" spans="1:4" x14ac:dyDescent="0.25">
      <c r="A4" s="13" t="s">
        <v>40</v>
      </c>
      <c r="B4" s="19" t="s">
        <v>53</v>
      </c>
      <c r="C4" s="20" t="str">
        <f>IF(Inputs!$B$6&gt;0,"PASS","FAIL")</f>
        <v>PASS</v>
      </c>
      <c r="D4" s="21" t="s">
        <v>49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54</v>
      </c>
      <c r="B6" s="11" t="s">
        <v>55</v>
      </c>
      <c r="C6" s="23" t="str">
        <f>IF(OR($C$3="FAIL",$C$4="FAIL"),"FAIL",IF(OR($C$3="WARN",$C$4="WARN"),"WARN","PASS"))</f>
        <v>PASS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5" t="s">
        <v>49</v>
      </c>
      <c r="B3" s="5" t="s">
        <v>57</v>
      </c>
      <c r="C3" s="5" t="s">
        <v>5</v>
      </c>
      <c r="D3" s="5" t="s">
        <v>5</v>
      </c>
    </row>
    <row r="5" ht="22" customHeight="1" spans="1:4" x14ac:dyDescent="0.25">
      <c r="A5" s="4" t="s">
        <v>58</v>
      </c>
      <c r="B5" s="4"/>
      <c r="C5" s="4"/>
      <c r="D5" s="4"/>
    </row>
    <row r="6" spans="1:4" x14ac:dyDescent="0.25">
      <c r="A6" s="5" t="s">
        <v>59</v>
      </c>
      <c r="B6" s="5" t="s">
        <v>60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5" t="s">
        <v>62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63</v>
      </c>
      <c r="B5" s="4"/>
      <c r="C5" s="4"/>
      <c r="D5" s="4"/>
    </row>
    <row r="6" spans="1:4" x14ac:dyDescent="0.25">
      <c r="A6" s="5" t="s">
        <v>64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66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Pavement Quantity Takeoff</dc:title>
  <dc:subject>Construction engineering workbook</dc:subject>
  <dc:description>Layer volumes and masses for road pavement.</dc:description>
  <cp:keywords>pavement, road, quantity, asphalt, layer, mass,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