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<sst xmlns="http://schemas.openxmlformats.org/spreadsheetml/2006/main" count="167" uniqueCount="74">
  <si>
    <t>Open Channel Flow (Manning)</t>
  </si>
  <si>
    <t>Uniform open-channel flow by Manning’s equation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</si>
  <si>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</si>
  <si>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</si>
  <si>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</si>
  <si>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</si>
  <si>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</si>
  <si>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</si>
  <si>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</si>
  <si>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</si>
  <si>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</si>
  <si>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</si>
  <si>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</si>
  <si>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</si>
  <si>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</si>
  <si>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</si>
  <si>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</si>
  <si>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</si>
  <si>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Uniform open-channel flow by Manning’s equation</t>
  </si>
  <si>
    <t>EngiMetric · https://engimetric.com</t>
  </si>
  <si>
    <t>Master verdict</t>
  </si>
  <si>
    <t>Key inputs</t>
  </si>
  <si>
    <t>Bottom width b</t>
  </si>
  <si>
    <t>m</t>
  </si>
  <si>
    <t>Flow depth y</t>
  </si>
  <si>
    <t>Bed slope</t>
  </si>
  <si>
    <t>m/m</t>
  </si>
  <si>
    <t>Manning roughness n</t>
  </si>
  <si>
    <t>—</t>
  </si>
  <si>
    <t>Key outputs</t>
  </si>
  <si>
    <t>Discharge capacity</t>
  </si>
  <si>
    <t>m³/s</t>
  </si>
  <si>
    <t>Mean velocity</t>
  </si>
  <si>
    <t>m/s</t>
  </si>
  <si>
    <t>Checks at a glance</t>
  </si>
  <si>
    <t>Flow depth positive</t>
  </si>
  <si>
    <t>Bed slope positive</t>
  </si>
  <si>
    <t>Version 0.1 · EngiMetric workbook library</t>
  </si>
  <si>
    <t>Inputs — yellow cells: enter your values; source prompts governing choices</t>
  </si>
  <si>
    <t>channel geometry</t>
  </si>
  <si>
    <t>Side slope z (H:V)</t>
  </si>
  <si>
    <t>cross-section</t>
  </si>
  <si>
    <t>depth of flow</t>
  </si>
  <si>
    <t>longitudinal profile</t>
  </si>
  <si>
    <t>channel lining (published tables, e.g. concrete)</t>
  </si>
  <si>
    <t>Calculations — transparent formulas; [n] is the reference ID (see Reference sheet)</t>
  </si>
  <si>
    <t>Flow area A</t>
  </si>
  <si>
    <t>m²</t>
  </si>
  <si>
    <t>[1]</t>
  </si>
  <si>
    <t>Wetted perimeter P</t>
  </si>
  <si>
    <t>Hydraulic radius R</t>
  </si>
  <si>
    <t>Discharge Q</t>
  </si>
  <si>
    <t>[1] — Manning</t>
  </si>
  <si>
    <t>Outputs — final results (formula-driven; never hard-typed)</t>
  </si>
  <si>
    <t>Flow area</t>
  </si>
  <si>
    <t>Checks — each row must land PASS (WARN acceptable when documented)</t>
  </si>
  <si>
    <t>&gt; 0</t>
  </si>
  <si>
    <t>Hydraulic radius positive</t>
  </si>
  <si>
    <t>Manning n plausible</t>
  </si>
  <si>
    <t>0.008–0.05</t>
  </si>
  <si>
    <t>Overall result</t>
  </si>
  <si>
    <t>PASS when every check passes</t>
  </si>
  <si>
    <t>References</t>
  </si>
  <si>
    <t>Manning equation (standard open-channel hydraulics); EngiMetric openChannel engine</t>
  </si>
  <si>
    <t>Equations used</t>
  </si>
  <si>
    <t>Uniform flow (Manning)</t>
  </si>
  <si>
    <t>Q = A·R^(2/3)·√S / n;  R = A/P</t>
  </si>
  <si>
    <t>Notes &amp; Assumptions</t>
  </si>
  <si>
    <t>1. Uniform-flow assumption; backwater profiles, culverts and bridges require additional analysis.</t>
  </si>
  <si>
    <t>2. n values are published lining constants — the default is example data, not prescription.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</si>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</sst>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1.5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0.6</v>
      </c>
      <c r="C8" s="11" t="s">
        <v>23</v>
      </c>
      <c r="D8" s="10"/>
    </row>
    <row r="9" spans="1:4" x14ac:dyDescent="0.25">
      <c r="A9" s="11" t="s">
        <v>25</v>
      </c>
      <c r="B9" s="12">
        <f>Inputs!$B$6</f>
        <v>0.001</v>
      </c>
      <c r="C9" s="11" t="s">
        <v>26</v>
      </c>
      <c r="D9" s="10"/>
    </row>
    <row r="10" spans="1:4" x14ac:dyDescent="0.25">
      <c r="A10" s="11" t="s">
        <v>27</v>
      </c>
      <c r="B10" s="12">
        <f>Inputs!$B$7</f>
        <v>0.013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Outputs!$B$4</f>
        <v>1.0524908299778217</v>
      </c>
      <c r="C13" s="11" t="s">
        <v>31</v>
      </c>
      <c r="D13" s="10"/>
    </row>
    <row r="14" spans="1:4" x14ac:dyDescent="0.25">
      <c r="A14" s="11" t="s">
        <v>32</v>
      </c>
      <c r="B14" s="12">
        <f>Outputs!$B$5</f>
        <v>1.1694342555309132</v>
      </c>
      <c r="C14" s="11" t="s">
        <v>33</v>
      </c>
      <c r="D14" s="10"/>
    </row>
    <row r="16" ht="22" customHeight="1" spans="1:4" x14ac:dyDescent="0.25">
      <c r="A16" s="4" t="s">
        <v>34</v>
      </c>
      <c r="B16" s="4"/>
      <c r="C16" s="4"/>
      <c r="D16" s="4"/>
    </row>
    <row r="17" spans="1:4" x14ac:dyDescent="0.25">
      <c r="A17" s="11" t="s">
        <v>35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36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37</v>
      </c>
    </row>
  </sheetData>
  <mergeCells count="3">
    <mergeCell ref="A6:D6"/>
    <mergeCell ref="A12:D12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1.5</v>
      </c>
      <c r="C3" s="15" t="s">
        <v>23</v>
      </c>
      <c r="D3" s="16" t="s">
        <v>39</v>
      </c>
    </row>
    <row r="4" spans="1:4" x14ac:dyDescent="0.25">
      <c r="A4" s="13" t="s">
        <v>40</v>
      </c>
      <c r="B4" s="14">
        <v>0</v>
      </c>
      <c r="C4" s="15" t="s">
        <v>26</v>
      </c>
      <c r="D4" s="16" t="s">
        <v>41</v>
      </c>
    </row>
    <row r="5" spans="1:4" x14ac:dyDescent="0.25">
      <c r="A5" s="13" t="s">
        <v>24</v>
      </c>
      <c r="B5" s="14">
        <v>0.6</v>
      </c>
      <c r="C5" s="15" t="s">
        <v>23</v>
      </c>
      <c r="D5" s="16" t="s">
        <v>42</v>
      </c>
    </row>
    <row r="6" spans="1:4" x14ac:dyDescent="0.25">
      <c r="A6" s="13" t="s">
        <v>25</v>
      </c>
      <c r="B6" s="14">
        <v>0.001</v>
      </c>
      <c r="C6" s="15" t="s">
        <v>26</v>
      </c>
      <c r="D6" s="16" t="s">
        <v>43</v>
      </c>
    </row>
    <row r="7" spans="1:4" x14ac:dyDescent="0.25">
      <c r="A7" s="13" t="s">
        <v>27</v>
      </c>
      <c r="B7" s="14">
        <v>0.013</v>
      </c>
      <c r="C7" s="15" t="s">
        <v>28</v>
      </c>
      <c r="D7" s="16" t="s">
        <v>44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11" t="s">
        <v>46</v>
      </c>
      <c r="B3" s="17">
        <f>Inputs!$B$3*Inputs!$B$5+Inputs!$B$4*Inputs!$B$5^2</f>
        <v>0.8999999999999999</v>
      </c>
      <c r="C3" s="11" t="s">
        <v>47</v>
      </c>
      <c r="D3" s="16" t="s">
        <v>48</v>
      </c>
    </row>
    <row r="4" spans="1:4" x14ac:dyDescent="0.25">
      <c r="A4" s="11" t="s">
        <v>49</v>
      </c>
      <c r="B4" s="17">
        <f>Inputs!$B$3+2*Inputs!$B$5*SQRT(1+Inputs!$B$4^2)</f>
        <v>2.7</v>
      </c>
      <c r="C4" s="11" t="s">
        <v>23</v>
      </c>
      <c r="D4" s="16" t="s">
        <v>48</v>
      </c>
    </row>
    <row r="5" spans="1:4" x14ac:dyDescent="0.25">
      <c r="A5" s="11" t="s">
        <v>50</v>
      </c>
      <c r="B5" s="17">
        <f>Calculations!$B$3/Calculations!$B$4</f>
        <v>0.33333333333333326</v>
      </c>
      <c r="C5" s="11" t="s">
        <v>23</v>
      </c>
      <c r="D5" s="16" t="s">
        <v>48</v>
      </c>
    </row>
    <row r="6" spans="1:4" x14ac:dyDescent="0.25">
      <c r="A6" s="11" t="s">
        <v>51</v>
      </c>
      <c r="B6" s="17">
        <f>Calculations!$B$3*Calculations!$B$5^(2/3)*SQRT(Inputs!$B$6)/Inputs!$B$7</f>
        <v>1.0524908299778217</v>
      </c>
      <c r="C6" s="11" t="s">
        <v>31</v>
      </c>
      <c r="D6" s="16" t="s">
        <v>52</v>
      </c>
    </row>
    <row r="7" spans="1:4" x14ac:dyDescent="0.25">
      <c r="A7" s="11" t="s">
        <v>32</v>
      </c>
      <c r="B7" s="17">
        <f>Calculations!$B$6/Calculations!$B$3</f>
        <v>1.1694342555309132</v>
      </c>
      <c r="C7" s="11" t="s">
        <v>33</v>
      </c>
      <c r="D7" s="16" t="s">
        <v>48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8" t="s">
        <v>54</v>
      </c>
      <c r="B3" s="18">
        <f>Calculations!$B$3</f>
        <v>0.8999999999999999</v>
      </c>
      <c r="C3" s="11" t="s">
        <v>47</v>
      </c>
      <c r="D3" s="16" t="s">
        <v>48</v>
      </c>
    </row>
    <row r="4" spans="1:4" x14ac:dyDescent="0.25">
      <c r="A4" s="8" t="s">
        <v>30</v>
      </c>
      <c r="B4" s="18">
        <f>Calculations!$B$6</f>
        <v>1.0524908299778217</v>
      </c>
      <c r="C4" s="11" t="s">
        <v>31</v>
      </c>
      <c r="D4" s="16" t="s">
        <v>48</v>
      </c>
    </row>
    <row r="5" spans="1:4" x14ac:dyDescent="0.25">
      <c r="A5" s="8" t="s">
        <v>32</v>
      </c>
      <c r="B5" s="18">
        <f>Calculations!$B$7</f>
        <v>1.1694342555309132</v>
      </c>
      <c r="C5" s="11" t="s">
        <v>33</v>
      </c>
      <c r="D5" s="16" t="s">
        <v>48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13" t="s">
        <v>35</v>
      </c>
      <c r="B3" s="19" t="s">
        <v>56</v>
      </c>
      <c r="C3" s="20" t="str">
        <f>IF(Inputs!$B$5&gt;0,"PASS","FAIL")</f>
        <v>PASS</v>
      </c>
      <c r="D3" s="21" t="s">
        <v>48</v>
      </c>
    </row>
    <row r="4" spans="1:4" x14ac:dyDescent="0.25">
      <c r="A4" s="13" t="s">
        <v>57</v>
      </c>
      <c r="B4" s="19" t="s">
        <v>56</v>
      </c>
      <c r="C4" s="20" t="str">
        <f>IF(Calculations!$B$5&gt;0,"PASS","FAIL")</f>
        <v>PASS</v>
      </c>
      <c r="D4" s="21" t="s">
        <v>48</v>
      </c>
    </row>
    <row r="5" spans="1:4" x14ac:dyDescent="0.25">
      <c r="A5" s="13" t="s">
        <v>36</v>
      </c>
      <c r="B5" s="19" t="s">
        <v>56</v>
      </c>
      <c r="C5" s="20" t="str">
        <f>IF(Inputs!$B$6&gt;0,"PASS","FAIL")</f>
        <v>PASS</v>
      </c>
      <c r="D5" s="21" t="s">
        <v>48</v>
      </c>
    </row>
    <row r="6" spans="1:4" x14ac:dyDescent="0.25">
      <c r="A6" s="13" t="s">
        <v>58</v>
      </c>
      <c r="B6" s="19" t="s">
        <v>59</v>
      </c>
      <c r="C6" s="20" t="str">
        <f>IF(AND(Inputs!$B$7&gt;=0.008,Inputs!$B$7&lt;=0.05),"PASS","WARN")</f>
        <v>PASS</v>
      </c>
      <c r="D6" s="21" t="s">
        <v>48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60</v>
      </c>
      <c r="B8" s="11" t="s">
        <v>61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48</v>
      </c>
      <c r="B3" s="5" t="s">
        <v>63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65</v>
      </c>
      <c r="B6" s="5" t="s">
        <v>66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5" t="s">
        <v>68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69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70</v>
      </c>
      <c r="B6" s="4"/>
      <c r="C6" s="4"/>
      <c r="D6" s="4"/>
    </row>
    <row r="7" spans="1:4" x14ac:dyDescent="0.25">
      <c r="A7" s="5" t="s">
        <v>71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72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73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Open Channel Flow (Manning)</dc:title>
  <dc:subject>Water engineering workbook</dc:subject>
  <dc:description>Channel and pipe capacity and normal depth by Manning's equation.</dc:description>
  <cp:keywords>manning, open channel, canal, flow, depth,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