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<sst xmlns="http://schemas.openxmlformats.org/spreadsheetml/2006/main" count="166" uniqueCount="75">
  <si>
    <t>Isolated Footing Design (ACI 318)</t>
  </si>
  <si>
    <t>Square spread footing sized by allowable bearing pressure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</si>
  <si>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</si>
  <si>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</si>
  <si>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</si>
  <si>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</si>
  <si>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</si>
  <si>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</si>
  <si>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</si>
  <si>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</si>
  <si>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</si>
  <si>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</si>
  <si>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</si>
  <si>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</si>
  <si>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</si>
  <si>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</si>
  <si>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</si>
  <si>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</si>
  <si>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Square spread footing sized by allowable bearing pressure</t>
  </si>
  <si>
    <t>EngiMetric · https://engimetric.com</t>
  </si>
  <si>
    <t>Master verdict</t>
  </si>
  <si>
    <t>Key inputs</t>
  </si>
  <si>
    <t>Design axial load at base</t>
  </si>
  <si>
    <t>kN</t>
  </si>
  <si>
    <t>Allowable bearing pressure</t>
  </si>
  <si>
    <t>kPa</t>
  </si>
  <si>
    <t>Selected footing width B</t>
  </si>
  <si>
    <t>m</t>
  </si>
  <si>
    <t>Footing thickness</t>
  </si>
  <si>
    <t>mm</t>
  </si>
  <si>
    <t>Key outputs</t>
  </si>
  <si>
    <t>Bearing pressure</t>
  </si>
  <si>
    <t>Utilisation p/qa</t>
  </si>
  <si>
    <t>—</t>
  </si>
  <si>
    <t>Required minimum width</t>
  </si>
  <si>
    <t>Checks at a glance</t>
  </si>
  <si>
    <t>Pressure ≤ allowable</t>
  </si>
  <si>
    <t>Selected width ≥ required</t>
  </si>
  <si>
    <t>Version 0.1 · EngiMetric workbook library</t>
  </si>
  <si>
    <t>Inputs — yellow cells: enter your values; source prompts governing choices</t>
  </si>
  <si>
    <t>column reaction incl. self-weight</t>
  </si>
  <si>
    <t>geotechnical report</t>
  </si>
  <si>
    <t>layout</t>
  </si>
  <si>
    <t>section geometry</t>
  </si>
  <si>
    <t>Concrete unit weight</t>
  </si>
  <si>
    <t>kN/m³</t>
  </si>
  <si>
    <t>material (plain concrete ≈ 24)</t>
  </si>
  <si>
    <t>Calculations — transparent formulas; [n] is the reference ID (see Reference sheet)</t>
  </si>
  <si>
    <t>Footing area</t>
  </si>
  <si>
    <t>m²</t>
  </si>
  <si>
    <t>[1]</t>
  </si>
  <si>
    <t>Footing self-weight</t>
  </si>
  <si>
    <t>Bearing pressure (incl. footing weight)</t>
  </si>
  <si>
    <t>Required width from pressure</t>
  </si>
  <si>
    <t>Utilisation</t>
  </si>
  <si>
    <t>Outputs — final results (formula-driven; never hard-typed)</t>
  </si>
  <si>
    <t>Checks — each row must land PASS (WARN acceptable when documented)</t>
  </si>
  <si>
    <t>p ≤ qa</t>
  </si>
  <si>
    <t>B ≥ Br</t>
  </si>
  <si>
    <t>Dimensions positive</t>
  </si>
  <si>
    <t>&gt; 0</t>
  </si>
  <si>
    <t>Overall result</t>
  </si>
  <si>
    <t>PASS when every check passes</t>
  </si>
  <si>
    <t>References</t>
  </si>
  <si>
    <t>Standard spread-footing design (allowable stress method): p ≤ qa</t>
  </si>
  <si>
    <t>Equations used</t>
  </si>
  <si>
    <t>Sizing and pressure</t>
  </si>
  <si>
    <t>B_req = √(Pu/qa); p = (Pu + Wf)/A</t>
  </si>
  <si>
    <t>Notes &amp; Assumptions</t>
  </si>
  <si>
    <t>1. Bearing check per metre and footing flexure/slab punching are NOT covered — partial design aid only.</t>
  </si>
  <si>
    <t>2. qa is geotechnical input; self-weight must reflect actual section.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</si>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</sst>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900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180</v>
      </c>
      <c r="C8" s="11" t="s">
        <v>25</v>
      </c>
      <c r="D8" s="10"/>
    </row>
    <row r="9" spans="1:4" x14ac:dyDescent="0.25">
      <c r="A9" s="11" t="s">
        <v>26</v>
      </c>
      <c r="B9" s="12">
        <f>Inputs!$B$5</f>
        <v>2.4</v>
      </c>
      <c r="C9" s="11" t="s">
        <v>27</v>
      </c>
      <c r="D9" s="10"/>
    </row>
    <row r="10" spans="1:4" x14ac:dyDescent="0.25">
      <c r="A10" s="11" t="s">
        <v>28</v>
      </c>
      <c r="B10" s="12">
        <f>Inputs!$B$6</f>
        <v>600</v>
      </c>
      <c r="C10" s="11" t="s">
        <v>29</v>
      </c>
      <c r="D10" s="10"/>
    </row>
    <row r="12" ht="22" customHeight="1" spans="1:4" x14ac:dyDescent="0.25">
      <c r="A12" s="4" t="s">
        <v>30</v>
      </c>
      <c r="B12" s="4"/>
      <c r="C12" s="4"/>
      <c r="D12" s="4"/>
    </row>
    <row r="13" spans="1:4" x14ac:dyDescent="0.25">
      <c r="A13" s="11" t="s">
        <v>31</v>
      </c>
      <c r="B13" s="12">
        <f>Outputs!$B$3</f>
        <v>170.65</v>
      </c>
      <c r="C13" s="11" t="s">
        <v>25</v>
      </c>
      <c r="D13" s="10"/>
    </row>
    <row r="14" spans="1:4" x14ac:dyDescent="0.25">
      <c r="A14" s="11" t="s">
        <v>32</v>
      </c>
      <c r="B14" s="12">
        <f>Outputs!$B$4</f>
        <v>0.9480555555555555</v>
      </c>
      <c r="C14" s="11" t="s">
        <v>33</v>
      </c>
      <c r="D14" s="10"/>
    </row>
    <row r="15" spans="1:4" x14ac:dyDescent="0.25">
      <c r="A15" s="11" t="s">
        <v>34</v>
      </c>
      <c r="B15" s="12">
        <f>Outputs!$B$5</f>
        <v>2.23606797749979</v>
      </c>
      <c r="C15" s="11" t="s">
        <v>27</v>
      </c>
      <c r="D15" s="10"/>
    </row>
    <row r="17" ht="22" customHeight="1" spans="1:4" x14ac:dyDescent="0.25">
      <c r="A17" s="4" t="s">
        <v>35</v>
      </c>
      <c r="B17" s="4"/>
      <c r="C17" s="4"/>
      <c r="D17" s="4"/>
    </row>
    <row r="18" spans="1:4" x14ac:dyDescent="0.25">
      <c r="A18" s="11" t="s">
        <v>36</v>
      </c>
      <c r="B18" s="12" t="str">
        <f>Checks!$C$3</f>
        <v>PASS</v>
      </c>
      <c r="C18" s="11" t="s">
        <v>5</v>
      </c>
      <c r="D18" s="10"/>
    </row>
    <row r="19" spans="1:4" x14ac:dyDescent="0.25">
      <c r="A19" s="11" t="s">
        <v>37</v>
      </c>
      <c r="B19" s="12" t="str">
        <f>Checks!$C$4</f>
        <v>PASS</v>
      </c>
      <c r="C19" s="11" t="s">
        <v>5</v>
      </c>
      <c r="D19" s="10"/>
    </row>
    <row r="21" spans="1:3" x14ac:dyDescent="0.25">
      <c r="A21" s="6" t="s">
        <v>38</v>
      </c>
    </row>
  </sheetData>
  <mergeCells count="3">
    <mergeCell ref="A6:D6"/>
    <mergeCell ref="A12:D12"/>
    <mergeCell ref="A17:D17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39</v>
      </c>
      <c r="B2" s="4"/>
      <c r="C2" s="4"/>
      <c r="D2" s="4"/>
    </row>
    <row r="3" spans="1:4" x14ac:dyDescent="0.25">
      <c r="A3" s="13" t="s">
        <v>22</v>
      </c>
      <c r="B3" s="14">
        <v>900</v>
      </c>
      <c r="C3" s="15" t="s">
        <v>23</v>
      </c>
      <c r="D3" s="16" t="s">
        <v>40</v>
      </c>
    </row>
    <row r="4" spans="1:4" x14ac:dyDescent="0.25">
      <c r="A4" s="13" t="s">
        <v>24</v>
      </c>
      <c r="B4" s="14">
        <v>180</v>
      </c>
      <c r="C4" s="15" t="s">
        <v>25</v>
      </c>
      <c r="D4" s="16" t="s">
        <v>41</v>
      </c>
    </row>
    <row r="5" spans="1:4" x14ac:dyDescent="0.25">
      <c r="A5" s="13" t="s">
        <v>26</v>
      </c>
      <c r="B5" s="14">
        <v>2.4</v>
      </c>
      <c r="C5" s="15" t="s">
        <v>27</v>
      </c>
      <c r="D5" s="16" t="s">
        <v>42</v>
      </c>
    </row>
    <row r="6" spans="1:4" x14ac:dyDescent="0.25">
      <c r="A6" s="13" t="s">
        <v>28</v>
      </c>
      <c r="B6" s="14">
        <v>600</v>
      </c>
      <c r="C6" s="15" t="s">
        <v>29</v>
      </c>
      <c r="D6" s="16" t="s">
        <v>43</v>
      </c>
    </row>
    <row r="7" spans="1:4" x14ac:dyDescent="0.25">
      <c r="A7" s="13" t="s">
        <v>44</v>
      </c>
      <c r="B7" s="14">
        <v>24</v>
      </c>
      <c r="C7" s="15" t="s">
        <v>45</v>
      </c>
      <c r="D7" s="16" t="s">
        <v>46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47</v>
      </c>
      <c r="B2" s="4"/>
      <c r="C2" s="4"/>
      <c r="D2" s="4"/>
    </row>
    <row r="3" spans="1:4" x14ac:dyDescent="0.25">
      <c r="A3" s="11" t="s">
        <v>48</v>
      </c>
      <c r="B3" s="17">
        <f>Inputs!$B$5^2</f>
        <v>5.76</v>
      </c>
      <c r="C3" s="11" t="s">
        <v>49</v>
      </c>
      <c r="D3" s="16" t="s">
        <v>50</v>
      </c>
    </row>
    <row r="4" spans="1:4" x14ac:dyDescent="0.25">
      <c r="A4" s="11" t="s">
        <v>51</v>
      </c>
      <c r="B4" s="17">
        <f>Calculations!$B$3*Inputs!$B$6/1000*Inputs!$B$7</f>
        <v>82.944</v>
      </c>
      <c r="C4" s="11" t="s">
        <v>23</v>
      </c>
      <c r="D4" s="16" t="s">
        <v>50</v>
      </c>
    </row>
    <row r="5" spans="1:4" x14ac:dyDescent="0.25">
      <c r="A5" s="11" t="s">
        <v>52</v>
      </c>
      <c r="B5" s="17">
        <f>(Inputs!$B$3+Calculations!$B$4)/Calculations!$B$3</f>
        <v>170.65</v>
      </c>
      <c r="C5" s="11" t="s">
        <v>25</v>
      </c>
      <c r="D5" s="16" t="s">
        <v>50</v>
      </c>
    </row>
    <row r="6" spans="1:4" x14ac:dyDescent="0.25">
      <c r="A6" s="11" t="s">
        <v>53</v>
      </c>
      <c r="B6" s="17">
        <f>SQRT(Inputs!$B$3/Inputs!$B$4)</f>
        <v>2.23606797749979</v>
      </c>
      <c r="C6" s="11" t="s">
        <v>27</v>
      </c>
      <c r="D6" s="16" t="s">
        <v>50</v>
      </c>
    </row>
    <row r="7" spans="1:4" x14ac:dyDescent="0.25">
      <c r="A7" s="11" t="s">
        <v>54</v>
      </c>
      <c r="B7" s="17">
        <f>Calculations!$B$5/Inputs!$B$4</f>
        <v>0.9480555555555555</v>
      </c>
      <c r="C7" s="11" t="s">
        <v>33</v>
      </c>
      <c r="D7" s="16" t="s">
        <v>50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55</v>
      </c>
      <c r="B2" s="4"/>
      <c r="C2" s="4"/>
      <c r="D2" s="4"/>
    </row>
    <row r="3" spans="1:4" x14ac:dyDescent="0.25">
      <c r="A3" s="8" t="s">
        <v>31</v>
      </c>
      <c r="B3" s="18">
        <f>Calculations!$B$5</f>
        <v>170.65</v>
      </c>
      <c r="C3" s="11" t="s">
        <v>25</v>
      </c>
      <c r="D3" s="16" t="s">
        <v>50</v>
      </c>
    </row>
    <row r="4" spans="1:4" x14ac:dyDescent="0.25">
      <c r="A4" s="8" t="s">
        <v>32</v>
      </c>
      <c r="B4" s="18">
        <f>Calculations!$B$7</f>
        <v>0.9480555555555555</v>
      </c>
      <c r="C4" s="11" t="s">
        <v>33</v>
      </c>
      <c r="D4" s="16" t="s">
        <v>50</v>
      </c>
    </row>
    <row r="5" spans="1:4" x14ac:dyDescent="0.25">
      <c r="A5" s="8" t="s">
        <v>34</v>
      </c>
      <c r="B5" s="18">
        <f>Calculations!$B$6</f>
        <v>2.23606797749979</v>
      </c>
      <c r="C5" s="11" t="s">
        <v>27</v>
      </c>
      <c r="D5" s="16" t="s">
        <v>50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56</v>
      </c>
      <c r="B2" s="4"/>
      <c r="C2" s="4"/>
      <c r="D2" s="4"/>
    </row>
    <row r="3" spans="1:4" x14ac:dyDescent="0.25">
      <c r="A3" s="13" t="s">
        <v>36</v>
      </c>
      <c r="B3" s="19" t="s">
        <v>57</v>
      </c>
      <c r="C3" s="20" t="str">
        <f>IF(Calculations!$B$5&lt;=Inputs!$B$4,"PASS","FAIL")</f>
        <v>PASS</v>
      </c>
      <c r="D3" s="21" t="s">
        <v>50</v>
      </c>
    </row>
    <row r="4" spans="1:4" x14ac:dyDescent="0.25">
      <c r="A4" s="13" t="s">
        <v>37</v>
      </c>
      <c r="B4" s="19" t="s">
        <v>58</v>
      </c>
      <c r="C4" s="20" t="str">
        <f>IF(Inputs!$B$5&gt;=Calculations!$B$6,"PASS","WARN")</f>
        <v>PASS</v>
      </c>
      <c r="D4" s="21" t="s">
        <v>50</v>
      </c>
    </row>
    <row r="5" spans="1:4" x14ac:dyDescent="0.25">
      <c r="A5" s="13" t="s">
        <v>59</v>
      </c>
      <c r="B5" s="19" t="s">
        <v>60</v>
      </c>
      <c r="C5" s="20" t="str">
        <f>IF(AND(Inputs!$B$5&gt;0,Inputs!$B$6&gt;0),"PASS","FAIL")</f>
        <v>PASS</v>
      </c>
      <c r="D5" s="21" t="s">
        <v>50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61</v>
      </c>
      <c r="B7" s="11" t="s">
        <v>62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63</v>
      </c>
      <c r="B2" s="4"/>
      <c r="C2" s="4"/>
      <c r="D2" s="4"/>
    </row>
    <row r="3" spans="1:4" x14ac:dyDescent="0.25">
      <c r="A3" s="5" t="s">
        <v>50</v>
      </c>
      <c r="B3" s="5" t="s">
        <v>64</v>
      </c>
      <c r="C3" s="5" t="s">
        <v>5</v>
      </c>
      <c r="D3" s="5" t="s">
        <v>5</v>
      </c>
    </row>
    <row r="5" ht="22" customHeight="1" spans="1:4" x14ac:dyDescent="0.25">
      <c r="A5" s="4" t="s">
        <v>65</v>
      </c>
      <c r="B5" s="4"/>
      <c r="C5" s="4"/>
      <c r="D5" s="4"/>
    </row>
    <row r="6" spans="1:4" x14ac:dyDescent="0.25">
      <c r="A6" s="5" t="s">
        <v>66</v>
      </c>
      <c r="B6" s="5" t="s">
        <v>67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68</v>
      </c>
      <c r="B2" s="4"/>
      <c r="C2" s="4"/>
      <c r="D2" s="4"/>
    </row>
    <row r="3" spans="1:4" x14ac:dyDescent="0.25">
      <c r="A3" s="5" t="s">
        <v>69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70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71</v>
      </c>
      <c r="B6" s="4"/>
      <c r="C6" s="4"/>
      <c r="D6" s="4"/>
    </row>
    <row r="7" spans="1:4" x14ac:dyDescent="0.25">
      <c r="A7" s="5" t="s">
        <v>72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73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74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Isolated Footing Design (ACI 318)</dc:title>
  <dc:subject>Structural engineering workbook</dc:subject>
  <dc:description>Pad footing: bearing, one-way shear, punching shear and flexural steel.</dc:description>
  <cp:keywords>footing, pad, punching, one-way shear, aci 318, bearing,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