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<sst xmlns="http://schemas.openxmlformats.org/spreadsheetml/2006/main" count="166" uniqueCount="66">
  <si>
    <t>Interim Payment Certificate (IPC)</t>
  </si>
  <si>
    <t>Interim payment certificate arithmetic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</si>
  <si>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</si>
  <si>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</si>
  <si>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</si>
  <si>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</si>
  <si>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</si>
  <si>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</si>
  <si>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</si>
  <si>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</si>
  <si>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</si>
  <si>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</si>
  <si>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</si>
  <si>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</si>
  <si>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</si>
  <si>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</si>
  <si>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</si>
  <si>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</si>
  <si>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Interim payment certificate arithmetic</t>
  </si>
  <si>
    <t>EngiMetric · https://engimetric.com</t>
  </si>
  <si>
    <t>Master verdict</t>
  </si>
  <si>
    <t>Key inputs</t>
  </si>
  <si>
    <t>Item 1 — BOQ value</t>
  </si>
  <si>
    <t>—</t>
  </si>
  <si>
    <t>Item 1 — measured (%)</t>
  </si>
  <si>
    <t>%</t>
  </si>
  <si>
    <t>Item 2 — BOQ value</t>
  </si>
  <si>
    <t>Item 2 — measured (%)</t>
  </si>
  <si>
    <t>Retention</t>
  </si>
  <si>
    <t>Prior certified</t>
  </si>
  <si>
    <t>Key outputs</t>
  </si>
  <si>
    <t>Run value</t>
  </si>
  <si>
    <t>Net payment</t>
  </si>
  <si>
    <t>Cumulative certified</t>
  </si>
  <si>
    <t>Checks at a glance</t>
  </si>
  <si>
    <t>Measurements within range</t>
  </si>
  <si>
    <t>Retention sensible</t>
  </si>
  <si>
    <t>Version 0.1 · EngiMetric workbook library</t>
  </si>
  <si>
    <t>Inputs — yellow cells: enter your values; source prompts governing choices</t>
  </si>
  <si>
    <t>BOQ</t>
  </si>
  <si>
    <t>measurement</t>
  </si>
  <si>
    <t>contract</t>
  </si>
  <si>
    <t>earlier IPCs</t>
  </si>
  <si>
    <t>Calculations — transparent formulas; [n] is the reference ID (see Reference sheet)</t>
  </si>
  <si>
    <t>Run value (this IPC)</t>
  </si>
  <si>
    <t>[1]</t>
  </si>
  <si>
    <t>Retention this IPC</t>
  </si>
  <si>
    <t>Outputs — final results (formula-driven; never hard-typed)</t>
  </si>
  <si>
    <t>Checks — each row must land PASS (WARN acceptable when documented)</t>
  </si>
  <si>
    <t>0–100 %</t>
  </si>
  <si>
    <t>0–10 %</t>
  </si>
  <si>
    <t>BOQ values positive</t>
  </si>
  <si>
    <t>&gt; 0</t>
  </si>
  <si>
    <t>Overall result</t>
  </si>
  <si>
    <t>PASS when every check passes</t>
  </si>
  <si>
    <t>References</t>
  </si>
  <si>
    <t>FIDIC-based IPC arithmetic (measurement schedule against BOQ)</t>
  </si>
  <si>
    <t>Equations used</t>
  </si>
  <si>
    <t>Certificate</t>
  </si>
  <si>
    <t>run = Σ (measured% × BOQ); net = run − retention</t>
  </si>
  <si>
    <t>Notes &amp; Assumptions</t>
  </si>
  <si>
    <t>1. Simplified; exclude advance-payment/back-to-back recoveries which your contract defines separately.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</si>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</sst>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50000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60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30000</v>
      </c>
      <c r="C9" s="11" t="s">
        <v>23</v>
      </c>
      <c r="D9" s="10"/>
    </row>
    <row r="10" spans="1:4" x14ac:dyDescent="0.25">
      <c r="A10" s="11" t="s">
        <v>27</v>
      </c>
      <c r="B10" s="12">
        <f>Inputs!$B$6</f>
        <v>0</v>
      </c>
      <c r="C10" s="11" t="s">
        <v>25</v>
      </c>
      <c r="D10" s="10"/>
    </row>
    <row r="11" spans="1:4" x14ac:dyDescent="0.25">
      <c r="A11" s="11" t="s">
        <v>28</v>
      </c>
      <c r="B11" s="12">
        <f>Inputs!$B$7</f>
        <v>5</v>
      </c>
      <c r="C11" s="11" t="s">
        <v>25</v>
      </c>
      <c r="D11" s="10"/>
    </row>
    <row r="12" spans="1:4" x14ac:dyDescent="0.25">
      <c r="A12" s="11" t="s">
        <v>29</v>
      </c>
      <c r="B12" s="12">
        <f>Inputs!$B$8</f>
        <v>30000</v>
      </c>
      <c r="C12" s="11" t="s">
        <v>23</v>
      </c>
      <c r="D12" s="10"/>
    </row>
    <row r="14" ht="22" customHeight="1" spans="1:4" x14ac:dyDescent="0.25">
      <c r="A14" s="4" t="s">
        <v>30</v>
      </c>
      <c r="B14" s="4"/>
      <c r="C14" s="4"/>
      <c r="D14" s="4"/>
    </row>
    <row r="15" spans="1:4" x14ac:dyDescent="0.25">
      <c r="A15" s="11" t="s">
        <v>31</v>
      </c>
      <c r="B15" s="12">
        <f>Outputs!$B$3</f>
        <v>30000</v>
      </c>
      <c r="C15" s="11" t="s">
        <v>23</v>
      </c>
      <c r="D15" s="10"/>
    </row>
    <row r="16" spans="1:4" x14ac:dyDescent="0.25">
      <c r="A16" s="11" t="s">
        <v>32</v>
      </c>
      <c r="B16" s="12">
        <f>Outputs!$B$5</f>
        <v>28500</v>
      </c>
      <c r="C16" s="11" t="s">
        <v>23</v>
      </c>
      <c r="D16" s="10"/>
    </row>
    <row r="17" spans="1:4" x14ac:dyDescent="0.25">
      <c r="A17" s="11" t="s">
        <v>33</v>
      </c>
      <c r="B17" s="12">
        <f>Outputs!$B$4</f>
        <v>60000</v>
      </c>
      <c r="C17" s="11" t="s">
        <v>23</v>
      </c>
      <c r="D17" s="10"/>
    </row>
    <row r="19" ht="22" customHeight="1" spans="1:4" x14ac:dyDescent="0.25">
      <c r="A19" s="4" t="s">
        <v>34</v>
      </c>
      <c r="B19" s="4"/>
      <c r="C19" s="4"/>
      <c r="D19" s="4"/>
    </row>
    <row r="20" spans="1:4" x14ac:dyDescent="0.25">
      <c r="A20" s="11" t="s">
        <v>35</v>
      </c>
      <c r="B20" s="12" t="str">
        <f>Checks!$C$3</f>
        <v>PASS</v>
      </c>
      <c r="C20" s="11" t="s">
        <v>5</v>
      </c>
      <c r="D20" s="10"/>
    </row>
    <row r="21" spans="1:4" x14ac:dyDescent="0.25">
      <c r="A21" s="11" t="s">
        <v>36</v>
      </c>
      <c r="B21" s="12" t="str">
        <f>Checks!$C$4</f>
        <v>PASS</v>
      </c>
      <c r="C21" s="11" t="s">
        <v>5</v>
      </c>
      <c r="D21" s="10"/>
    </row>
    <row r="23" spans="1:3" x14ac:dyDescent="0.25">
      <c r="A23" s="6" t="s">
        <v>37</v>
      </c>
    </row>
  </sheetData>
  <mergeCells count="3">
    <mergeCell ref="A6:D6"/>
    <mergeCell ref="A14:D14"/>
    <mergeCell ref="A19:D19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38</v>
      </c>
      <c r="B2" s="4"/>
      <c r="C2" s="4"/>
      <c r="D2" s="4"/>
    </row>
    <row r="3" spans="1:4" x14ac:dyDescent="0.25">
      <c r="A3" s="13" t="s">
        <v>22</v>
      </c>
      <c r="B3" s="14">
        <v>50000</v>
      </c>
      <c r="C3" s="15" t="s">
        <v>23</v>
      </c>
      <c r="D3" s="16" t="s">
        <v>39</v>
      </c>
    </row>
    <row r="4" spans="1:4" x14ac:dyDescent="0.25">
      <c r="A4" s="13" t="s">
        <v>24</v>
      </c>
      <c r="B4" s="14">
        <v>60</v>
      </c>
      <c r="C4" s="15" t="s">
        <v>25</v>
      </c>
      <c r="D4" s="16" t="s">
        <v>40</v>
      </c>
    </row>
    <row r="5" spans="1:4" x14ac:dyDescent="0.25">
      <c r="A5" s="13" t="s">
        <v>26</v>
      </c>
      <c r="B5" s="14">
        <v>30000</v>
      </c>
      <c r="C5" s="15" t="s">
        <v>23</v>
      </c>
      <c r="D5" s="16" t="s">
        <v>39</v>
      </c>
    </row>
    <row r="6" spans="1:4" x14ac:dyDescent="0.25">
      <c r="A6" s="13" t="s">
        <v>27</v>
      </c>
      <c r="B6" s="14">
        <v>0</v>
      </c>
      <c r="C6" s="15" t="s">
        <v>25</v>
      </c>
      <c r="D6" s="16" t="s">
        <v>40</v>
      </c>
    </row>
    <row r="7" spans="1:4" x14ac:dyDescent="0.25">
      <c r="A7" s="13" t="s">
        <v>28</v>
      </c>
      <c r="B7" s="14">
        <v>5</v>
      </c>
      <c r="C7" s="15" t="s">
        <v>25</v>
      </c>
      <c r="D7" s="16" t="s">
        <v>41</v>
      </c>
    </row>
    <row r="8" spans="1:4" x14ac:dyDescent="0.25">
      <c r="A8" s="13" t="s">
        <v>29</v>
      </c>
      <c r="B8" s="14">
        <v>30000</v>
      </c>
      <c r="C8" s="15" t="s">
        <v>23</v>
      </c>
      <c r="D8" s="16" t="s">
        <v>42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43</v>
      </c>
      <c r="B2" s="4"/>
      <c r="C2" s="4"/>
      <c r="D2" s="4"/>
    </row>
    <row r="3" spans="1:4" x14ac:dyDescent="0.25">
      <c r="A3" s="11" t="s">
        <v>44</v>
      </c>
      <c r="B3" s="17">
        <f>Inputs!$B$3*Inputs!$B$4/100+Inputs!$B$5*Inputs!$B$6/100</f>
        <v>30000</v>
      </c>
      <c r="C3" s="11" t="s">
        <v>23</v>
      </c>
      <c r="D3" s="16" t="s">
        <v>45</v>
      </c>
    </row>
    <row r="4" spans="1:4" x14ac:dyDescent="0.25">
      <c r="A4" s="11" t="s">
        <v>33</v>
      </c>
      <c r="B4" s="17">
        <f>Calculations!$B$3+Inputs!$B$8</f>
        <v>60000</v>
      </c>
      <c r="C4" s="11" t="s">
        <v>23</v>
      </c>
      <c r="D4" s="16" t="s">
        <v>45</v>
      </c>
    </row>
    <row r="5" spans="1:4" x14ac:dyDescent="0.25">
      <c r="A5" s="11" t="s">
        <v>46</v>
      </c>
      <c r="B5" s="17">
        <f>Calculations!$B$3*Inputs!$B$7/100</f>
        <v>1500</v>
      </c>
      <c r="C5" s="11" t="s">
        <v>23</v>
      </c>
      <c r="D5" s="16" t="s">
        <v>45</v>
      </c>
    </row>
    <row r="6" spans="1:4" x14ac:dyDescent="0.25">
      <c r="A6" s="11" t="s">
        <v>32</v>
      </c>
      <c r="B6" s="17">
        <f>Calculations!$B$3-Calculations!$B$5</f>
        <v>28500</v>
      </c>
      <c r="C6" s="11" t="s">
        <v>23</v>
      </c>
      <c r="D6" s="16" t="s">
        <v>45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47</v>
      </c>
      <c r="B2" s="4"/>
      <c r="C2" s="4"/>
      <c r="D2" s="4"/>
    </row>
    <row r="3" spans="1:4" x14ac:dyDescent="0.25">
      <c r="A3" s="8" t="s">
        <v>31</v>
      </c>
      <c r="B3" s="18">
        <f>Calculations!$B$3</f>
        <v>30000</v>
      </c>
      <c r="C3" s="11" t="s">
        <v>23</v>
      </c>
      <c r="D3" s="16" t="s">
        <v>45</v>
      </c>
    </row>
    <row r="4" spans="1:4" x14ac:dyDescent="0.25">
      <c r="A4" s="8" t="s">
        <v>33</v>
      </c>
      <c r="B4" s="18">
        <f>Calculations!$B$4</f>
        <v>60000</v>
      </c>
      <c r="C4" s="11" t="s">
        <v>23</v>
      </c>
      <c r="D4" s="16" t="s">
        <v>45</v>
      </c>
    </row>
    <row r="5" spans="1:4" x14ac:dyDescent="0.25">
      <c r="A5" s="8" t="s">
        <v>32</v>
      </c>
      <c r="B5" s="18">
        <f>Calculations!$B$6</f>
        <v>28500</v>
      </c>
      <c r="C5" s="11" t="s">
        <v>23</v>
      </c>
      <c r="D5" s="16" t="s">
        <v>45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48</v>
      </c>
      <c r="B2" s="4"/>
      <c r="C2" s="4"/>
      <c r="D2" s="4"/>
    </row>
    <row r="3" spans="1:4" x14ac:dyDescent="0.25">
      <c r="A3" s="13" t="s">
        <v>35</v>
      </c>
      <c r="B3" s="19" t="s">
        <v>49</v>
      </c>
      <c r="C3" s="20" t="str">
        <f>IF(AND(Inputs!$B$4&gt;=0,Inputs!$B$4&lt;=100,Inputs!$B$6&gt;=0,Inputs!$B$6&lt;=100),"PASS","FAIL")</f>
        <v>PASS</v>
      </c>
      <c r="D3" s="21" t="s">
        <v>45</v>
      </c>
    </row>
    <row r="4" spans="1:4" x14ac:dyDescent="0.25">
      <c r="A4" s="13" t="s">
        <v>36</v>
      </c>
      <c r="B4" s="19" t="s">
        <v>50</v>
      </c>
      <c r="C4" s="20" t="str">
        <f>IF(AND(Inputs!$B$7&gt;=0,Inputs!$B$7&lt;=10),"PASS","WARN")</f>
        <v>PASS</v>
      </c>
      <c r="D4" s="21" t="s">
        <v>45</v>
      </c>
    </row>
    <row r="5" spans="1:4" x14ac:dyDescent="0.25">
      <c r="A5" s="13" t="s">
        <v>51</v>
      </c>
      <c r="B5" s="19" t="s">
        <v>52</v>
      </c>
      <c r="C5" s="20" t="str">
        <f>IF(AND(Inputs!$B$3&gt;0,Inputs!$B$5&gt;0),"PASS","FAIL")</f>
        <v>PASS</v>
      </c>
      <c r="D5" s="21" t="s">
        <v>45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53</v>
      </c>
      <c r="B7" s="11" t="s">
        <v>54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55</v>
      </c>
      <c r="B2" s="4"/>
      <c r="C2" s="4"/>
      <c r="D2" s="4"/>
    </row>
    <row r="3" spans="1:4" x14ac:dyDescent="0.25">
      <c r="A3" s="5" t="s">
        <v>45</v>
      </c>
      <c r="B3" s="5" t="s">
        <v>56</v>
      </c>
      <c r="C3" s="5" t="s">
        <v>5</v>
      </c>
      <c r="D3" s="5" t="s">
        <v>5</v>
      </c>
    </row>
    <row r="5" ht="22" customHeight="1" spans="1:4" x14ac:dyDescent="0.25">
      <c r="A5" s="4" t="s">
        <v>57</v>
      </c>
      <c r="B5" s="4"/>
      <c r="C5" s="4"/>
      <c r="D5" s="4"/>
    </row>
    <row r="6" spans="1:4" x14ac:dyDescent="0.25">
      <c r="A6" s="5" t="s">
        <v>58</v>
      </c>
      <c r="B6" s="5" t="s">
        <v>59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5" t="s">
        <v>61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62</v>
      </c>
      <c r="B5" s="4"/>
      <c r="C5" s="4"/>
      <c r="D5" s="4"/>
    </row>
    <row r="6" spans="1:4" x14ac:dyDescent="0.25">
      <c r="A6" s="5" t="s">
        <v>63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64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65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Interim Payment Certificate (IPC)</dc:title>
  <dc:subject>Project engineering workbook</dc:subject>
  <dc:description>Monthly payment computation from measured BOQ values, retention and recoveries.</dc:description>
  <cp:keywords>ipc, interim payment, certificate, retention, boq, fidic,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