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<sst xmlns="http://schemas.openxmlformats.org/spreadsheetml/2006/main" count="184" uniqueCount="81">
  <si>
    <t>Heat Exchanger LMTD / Sizing</t>
  </si>
  <si>
    <t>LMTD single-pass sizing for required area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</si>
  <si>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</si>
  <si>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</si>
  <si>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</si>
  <si>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</si>
  <si>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</si>
  <si>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</si>
  <si>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</si>
  <si>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</si>
  <si>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</si>
  <si>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</si>
  <si>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</si>
  <si>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</si>
  <si>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</si>
  <si>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</si>
  <si>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</si>
  <si>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</si>
  <si>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LMTD single-pass sizing for required area</t>
  </si>
  <si>
    <t>EngiMetric · https://engimetric.com</t>
  </si>
  <si>
    <t>Master verdict</t>
  </si>
  <si>
    <t>Key inputs</t>
  </si>
  <si>
    <t>Hot-side flow</t>
  </si>
  <si>
    <t>kg/s</t>
  </si>
  <si>
    <t>Hot inlet temperature</t>
  </si>
  <si>
    <t>°C</t>
  </si>
  <si>
    <t>Hot outlet temperature</t>
  </si>
  <si>
    <t>Cold inlet temperature</t>
  </si>
  <si>
    <t>Cold outlet temperature</t>
  </si>
  <si>
    <t>Overall heat transfer coefficient</t>
  </si>
  <si>
    <t>W/m²K</t>
  </si>
  <si>
    <t>LMTD correction factor</t>
  </si>
  <si>
    <t>—</t>
  </si>
  <si>
    <t>Key outputs</t>
  </si>
  <si>
    <t>Duty</t>
  </si>
  <si>
    <t>kW</t>
  </si>
  <si>
    <t>LMTD</t>
  </si>
  <si>
    <t>K</t>
  </si>
  <si>
    <t>Required area</t>
  </si>
  <si>
    <t>m²</t>
  </si>
  <si>
    <t>Checks at a glance</t>
  </si>
  <si>
    <t>Temperature profile consistent</t>
  </si>
  <si>
    <t>ΔT ends positive</t>
  </si>
  <si>
    <t>Version 0.1 · EngiMetric workbook library</t>
  </si>
  <si>
    <t>Inputs — yellow cells: enter your values; source prompts governing choices</t>
  </si>
  <si>
    <t>process</t>
  </si>
  <si>
    <t>Hot fluid specific heat</t>
  </si>
  <si>
    <t>kJ/kgK</t>
  </si>
  <si>
    <t>fluid (water)</t>
  </si>
  <si>
    <t>service correlation</t>
  </si>
  <si>
    <t>configuration charts (user)</t>
  </si>
  <si>
    <t>Calculations — transparent formulas; [n] is the reference ID (see Reference sheet)</t>
  </si>
  <si>
    <t>Duty from hot side</t>
  </si>
  <si>
    <t>[1] — kW since cp in kJ/kgK</t>
  </si>
  <si>
    <t>Hot end ΔT</t>
  </si>
  <si>
    <t>[1]</t>
  </si>
  <si>
    <t>Cold end ΔT</t>
  </si>
  <si>
    <t>Log mean temperature difference</t>
  </si>
  <si>
    <t>Required heat transfer area</t>
  </si>
  <si>
    <t>Outputs — final results (formula-driven; never hard-typed)</t>
  </si>
  <si>
    <t>Checks — each row must land PASS (WARN acceptable when documented)</t>
  </si>
  <si>
    <t>Th1 &gt; Th2, Tc2 &gt; Tc1</t>
  </si>
  <si>
    <t>&gt; 0</t>
  </si>
  <si>
    <t>U-value positive</t>
  </si>
  <si>
    <t>Correction factor within range</t>
  </si>
  <si>
    <t>0.5–1</t>
  </si>
  <si>
    <t>Overall result</t>
  </si>
  <si>
    <t>PASS when every check passes</t>
  </si>
  <si>
    <t>References</t>
  </si>
  <si>
    <t>Kern; Incropera heat-exchanger fundamentals (LMTD method)</t>
  </si>
  <si>
    <t>Equations used</t>
  </si>
  <si>
    <t>Duty and LMTD</t>
  </si>
  <si>
    <t>Q = ṁ·cp·ΔT;  ΔTlm = (ΔT1 − ΔT2)/ln(ΔT1/ΔT2)</t>
  </si>
  <si>
    <t>Area</t>
  </si>
  <si>
    <t>A = Q / (U·F·ΔTlm)</t>
  </si>
  <si>
    <t>Notes &amp; Assumptions</t>
  </si>
  <si>
    <t>1. Counter-current single pass; F from charts assumes your configuration (user-supplied).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</si>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</sst>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4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Checks!$C$8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20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90</v>
      </c>
      <c r="C8" s="11" t="s">
        <v>25</v>
      </c>
      <c r="D8" s="10"/>
    </row>
    <row r="9" spans="1:4" x14ac:dyDescent="0.25">
      <c r="A9" s="11" t="s">
        <v>26</v>
      </c>
      <c r="B9" s="12">
        <f>Inputs!$B$5</f>
        <v>70</v>
      </c>
      <c r="C9" s="11" t="s">
        <v>25</v>
      </c>
      <c r="D9" s="10"/>
    </row>
    <row r="10" spans="1:4" x14ac:dyDescent="0.25">
      <c r="A10" s="11" t="s">
        <v>27</v>
      </c>
      <c r="B10" s="12">
        <f>Inputs!$B$6</f>
        <v>15</v>
      </c>
      <c r="C10" s="11" t="s">
        <v>25</v>
      </c>
      <c r="D10" s="10"/>
    </row>
    <row r="11" spans="1:4" x14ac:dyDescent="0.25">
      <c r="A11" s="11" t="s">
        <v>28</v>
      </c>
      <c r="B11" s="12">
        <f>Inputs!$B$7</f>
        <v>55</v>
      </c>
      <c r="C11" s="11" t="s">
        <v>25</v>
      </c>
      <c r="D11" s="10"/>
    </row>
    <row r="12" spans="1:4" x14ac:dyDescent="0.25">
      <c r="A12" s="11" t="s">
        <v>29</v>
      </c>
      <c r="B12" s="12">
        <f>Inputs!$B$9</f>
        <v>800</v>
      </c>
      <c r="C12" s="11" t="s">
        <v>30</v>
      </c>
      <c r="D12" s="10"/>
    </row>
    <row r="13" spans="1:4" x14ac:dyDescent="0.25">
      <c r="A13" s="11" t="s">
        <v>31</v>
      </c>
      <c r="B13" s="12">
        <f>Inputs!$B$10</f>
        <v>0.95</v>
      </c>
      <c r="C13" s="11" t="s">
        <v>32</v>
      </c>
      <c r="D13" s="10"/>
    </row>
    <row r="15" ht="22" customHeight="1" spans="1:4" x14ac:dyDescent="0.25">
      <c r="A15" s="4" t="s">
        <v>33</v>
      </c>
      <c r="B15" s="4"/>
      <c r="C15" s="4"/>
      <c r="D15" s="4"/>
    </row>
    <row r="16" spans="1:4" x14ac:dyDescent="0.25">
      <c r="A16" s="11" t="s">
        <v>34</v>
      </c>
      <c r="B16" s="12">
        <f>Outputs!$B$3</f>
        <v>1674.4</v>
      </c>
      <c r="C16" s="11" t="s">
        <v>35</v>
      </c>
      <c r="D16" s="10"/>
    </row>
    <row r="17" spans="1:4" x14ac:dyDescent="0.25">
      <c r="A17" s="11" t="s">
        <v>36</v>
      </c>
      <c r="B17" s="12">
        <f>Outputs!$B$4</f>
        <v>44.249243944961165</v>
      </c>
      <c r="C17" s="11" t="s">
        <v>37</v>
      </c>
      <c r="D17" s="10"/>
    </row>
    <row r="18" spans="1:4" x14ac:dyDescent="0.25">
      <c r="A18" s="11" t="s">
        <v>38</v>
      </c>
      <c r="B18" s="12">
        <f>Outputs!$B$5</f>
        <v>49.78972968390626</v>
      </c>
      <c r="C18" s="11" t="s">
        <v>39</v>
      </c>
      <c r="D18" s="10"/>
    </row>
    <row r="20" ht="22" customHeight="1" spans="1:4" x14ac:dyDescent="0.25">
      <c r="A20" s="4" t="s">
        <v>40</v>
      </c>
      <c r="B20" s="4"/>
      <c r="C20" s="4"/>
      <c r="D20" s="4"/>
    </row>
    <row r="21" spans="1:4" x14ac:dyDescent="0.25">
      <c r="A21" s="11" t="s">
        <v>41</v>
      </c>
      <c r="B21" s="12" t="str">
        <f>Checks!$C$3</f>
        <v>PASS</v>
      </c>
      <c r="C21" s="11" t="s">
        <v>5</v>
      </c>
      <c r="D21" s="10"/>
    </row>
    <row r="22" spans="1:4" x14ac:dyDescent="0.25">
      <c r="A22" s="11" t="s">
        <v>42</v>
      </c>
      <c r="B22" s="12" t="str">
        <f>Checks!$C$4</f>
        <v>PASS</v>
      </c>
      <c r="C22" s="11" t="s">
        <v>5</v>
      </c>
      <c r="D22" s="10"/>
    </row>
    <row r="24" spans="1:3" x14ac:dyDescent="0.25">
      <c r="A24" s="6" t="s">
        <v>43</v>
      </c>
    </row>
  </sheetData>
  <mergeCells count="3">
    <mergeCell ref="A6:D6"/>
    <mergeCell ref="A15:D15"/>
    <mergeCell ref="A20:D20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0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44</v>
      </c>
      <c r="B2" s="4"/>
      <c r="C2" s="4"/>
      <c r="D2" s="4"/>
    </row>
    <row r="3" spans="1:4" x14ac:dyDescent="0.25">
      <c r="A3" s="13" t="s">
        <v>22</v>
      </c>
      <c r="B3" s="14">
        <v>20</v>
      </c>
      <c r="C3" s="15" t="s">
        <v>23</v>
      </c>
      <c r="D3" s="16" t="s">
        <v>45</v>
      </c>
    </row>
    <row r="4" spans="1:4" x14ac:dyDescent="0.25">
      <c r="A4" s="13" t="s">
        <v>24</v>
      </c>
      <c r="B4" s="14">
        <v>90</v>
      </c>
      <c r="C4" s="15" t="s">
        <v>25</v>
      </c>
      <c r="D4" s="16" t="s">
        <v>45</v>
      </c>
    </row>
    <row r="5" spans="1:4" x14ac:dyDescent="0.25">
      <c r="A5" s="13" t="s">
        <v>26</v>
      </c>
      <c r="B5" s="14">
        <v>70</v>
      </c>
      <c r="C5" s="15" t="s">
        <v>25</v>
      </c>
      <c r="D5" s="16" t="s">
        <v>45</v>
      </c>
    </row>
    <row r="6" spans="1:4" x14ac:dyDescent="0.25">
      <c r="A6" s="13" t="s">
        <v>27</v>
      </c>
      <c r="B6" s="14">
        <v>15</v>
      </c>
      <c r="C6" s="15" t="s">
        <v>25</v>
      </c>
      <c r="D6" s="16" t="s">
        <v>45</v>
      </c>
    </row>
    <row r="7" spans="1:4" x14ac:dyDescent="0.25">
      <c r="A7" s="13" t="s">
        <v>28</v>
      </c>
      <c r="B7" s="14">
        <v>55</v>
      </c>
      <c r="C7" s="15" t="s">
        <v>25</v>
      </c>
      <c r="D7" s="16" t="s">
        <v>45</v>
      </c>
    </row>
    <row r="8" spans="1:4" x14ac:dyDescent="0.25">
      <c r="A8" s="13" t="s">
        <v>46</v>
      </c>
      <c r="B8" s="14">
        <v>4.186</v>
      </c>
      <c r="C8" s="15" t="s">
        <v>47</v>
      </c>
      <c r="D8" s="16" t="s">
        <v>48</v>
      </c>
    </row>
    <row r="9" spans="1:4" x14ac:dyDescent="0.25">
      <c r="A9" s="13" t="s">
        <v>29</v>
      </c>
      <c r="B9" s="14">
        <v>800</v>
      </c>
      <c r="C9" s="15" t="s">
        <v>30</v>
      </c>
      <c r="D9" s="16" t="s">
        <v>49</v>
      </c>
    </row>
    <row r="10" spans="1:4" x14ac:dyDescent="0.25">
      <c r="A10" s="13" t="s">
        <v>31</v>
      </c>
      <c r="B10" s="14">
        <v>0.95</v>
      </c>
      <c r="C10" s="15" t="s">
        <v>32</v>
      </c>
      <c r="D10" s="16" t="s">
        <v>50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51</v>
      </c>
      <c r="B2" s="4"/>
      <c r="C2" s="4"/>
      <c r="D2" s="4"/>
    </row>
    <row r="3" spans="1:4" x14ac:dyDescent="0.25">
      <c r="A3" s="11" t="s">
        <v>52</v>
      </c>
      <c r="B3" s="17">
        <f>Inputs!$B$3*Inputs!$B$8*(Inputs!$B$4-Inputs!$B$5)</f>
        <v>1674.4</v>
      </c>
      <c r="C3" s="11" t="s">
        <v>35</v>
      </c>
      <c r="D3" s="16" t="s">
        <v>53</v>
      </c>
    </row>
    <row r="4" spans="1:4" x14ac:dyDescent="0.25">
      <c r="A4" s="11" t="s">
        <v>54</v>
      </c>
      <c r="B4" s="17">
        <f>Inputs!$B$4-Inputs!$B$7</f>
        <v>35</v>
      </c>
      <c r="C4" s="11" t="s">
        <v>37</v>
      </c>
      <c r="D4" s="16" t="s">
        <v>55</v>
      </c>
    </row>
    <row r="5" spans="1:4" x14ac:dyDescent="0.25">
      <c r="A5" s="11" t="s">
        <v>56</v>
      </c>
      <c r="B5" s="17">
        <f>Inputs!$B$5-Inputs!$B$6</f>
        <v>55</v>
      </c>
      <c r="C5" s="11" t="s">
        <v>37</v>
      </c>
      <c r="D5" s="16" t="s">
        <v>55</v>
      </c>
    </row>
    <row r="6" spans="1:4" x14ac:dyDescent="0.25">
      <c r="A6" s="11" t="s">
        <v>57</v>
      </c>
      <c r="B6" s="17">
        <f>(Calculations!$B$4-Calculations!$B$5)/LN(Calculations!$B$4/Calculations!$B$5)</f>
        <v>44.249243944961165</v>
      </c>
      <c r="C6" s="11" t="s">
        <v>37</v>
      </c>
      <c r="D6" s="16" t="s">
        <v>55</v>
      </c>
    </row>
    <row r="7" spans="1:4" x14ac:dyDescent="0.25">
      <c r="A7" s="11" t="s">
        <v>58</v>
      </c>
      <c r="B7" s="17">
        <f>Calculations!$B$3*1000/(Inputs!$B$9*Inputs!$B$10*Calculations!$B$6)</f>
        <v>49.78972968390626</v>
      </c>
      <c r="C7" s="11" t="s">
        <v>39</v>
      </c>
      <c r="D7" s="16" t="s">
        <v>55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59</v>
      </c>
      <c r="B2" s="4"/>
      <c r="C2" s="4"/>
      <c r="D2" s="4"/>
    </row>
    <row r="3" spans="1:4" x14ac:dyDescent="0.25">
      <c r="A3" s="8" t="s">
        <v>34</v>
      </c>
      <c r="B3" s="18">
        <f>Calculations!$B$3</f>
        <v>1674.4</v>
      </c>
      <c r="C3" s="11" t="s">
        <v>35</v>
      </c>
      <c r="D3" s="16" t="s">
        <v>55</v>
      </c>
    </row>
    <row r="4" spans="1:4" x14ac:dyDescent="0.25">
      <c r="A4" s="8" t="s">
        <v>36</v>
      </c>
      <c r="B4" s="18">
        <f>Calculations!$B$6</f>
        <v>44.249243944961165</v>
      </c>
      <c r="C4" s="11" t="s">
        <v>37</v>
      </c>
      <c r="D4" s="16" t="s">
        <v>55</v>
      </c>
    </row>
    <row r="5" spans="1:4" x14ac:dyDescent="0.25">
      <c r="A5" s="8" t="s">
        <v>38</v>
      </c>
      <c r="B5" s="18">
        <f>Calculations!$B$7</f>
        <v>49.78972968390626</v>
      </c>
      <c r="C5" s="11" t="s">
        <v>39</v>
      </c>
      <c r="D5" s="16" t="s">
        <v>55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60</v>
      </c>
      <c r="B2" s="4"/>
      <c r="C2" s="4"/>
      <c r="D2" s="4"/>
    </row>
    <row r="3" spans="1:4" x14ac:dyDescent="0.25">
      <c r="A3" s="13" t="s">
        <v>41</v>
      </c>
      <c r="B3" s="19" t="s">
        <v>61</v>
      </c>
      <c r="C3" s="20" t="str">
        <f>IF(AND(Inputs!$B$4&gt;Inputs!$B$5,Inputs!$B$7&gt;Inputs!$B$6),"PASS","FAIL")</f>
        <v>PASS</v>
      </c>
      <c r="D3" s="21" t="s">
        <v>55</v>
      </c>
    </row>
    <row r="4" spans="1:4" x14ac:dyDescent="0.25">
      <c r="A4" s="13" t="s">
        <v>42</v>
      </c>
      <c r="B4" s="19" t="s">
        <v>62</v>
      </c>
      <c r="C4" s="20" t="str">
        <f>IF(AND(Calculations!$B$4&gt;0,Calculations!$B$5&gt;0),"PASS","FAIL")</f>
        <v>PASS</v>
      </c>
      <c r="D4" s="21" t="s">
        <v>55</v>
      </c>
    </row>
    <row r="5" spans="1:4" x14ac:dyDescent="0.25">
      <c r="A5" s="13" t="s">
        <v>63</v>
      </c>
      <c r="B5" s="19" t="s">
        <v>62</v>
      </c>
      <c r="C5" s="20" t="str">
        <f>IF(Inputs!$B$9&gt;0,"PASS","FAIL")</f>
        <v>PASS</v>
      </c>
      <c r="D5" s="21" t="s">
        <v>55</v>
      </c>
    </row>
    <row r="6" spans="1:4" x14ac:dyDescent="0.25">
      <c r="A6" s="13" t="s">
        <v>64</v>
      </c>
      <c r="B6" s="19" t="s">
        <v>65</v>
      </c>
      <c r="C6" s="20" t="str">
        <f>IF(AND(Inputs!$B$10&gt;=0.5,Inputs!$B$10&lt;=1),"PASS","WARN")</f>
        <v>PASS</v>
      </c>
      <c r="D6" s="21" t="s">
        <v>55</v>
      </c>
    </row>
    <row r="7" ht="22" customHeight="1" spans="1:4" x14ac:dyDescent="0.25">
      <c r="A7" s="4" t="s">
        <v>20</v>
      </c>
      <c r="B7" s="4"/>
      <c r="C7" s="4"/>
      <c r="D7" s="4"/>
    </row>
    <row r="8" spans="1:4" x14ac:dyDescent="0.25">
      <c r="A8" s="22" t="s">
        <v>66</v>
      </c>
      <c r="B8" s="11" t="s">
        <v>67</v>
      </c>
      <c r="C8" s="23" t="str">
        <f>IF(OR($C$3="FAIL",$C$4="FAIL",$C$5="FAIL",$C$6="FAIL"),"FAIL",IF(OR($C$3="WARN",$C$4="WARN",$C$5="WARN",$C$6="WARN"),"WARN","PASS"))</f>
        <v>PASS</v>
      </c>
      <c r="D8" s="10"/>
    </row>
  </sheetData>
  <mergeCells count="2">
    <mergeCell ref="A2:D2"/>
    <mergeCell ref="A7:D7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68</v>
      </c>
      <c r="B2" s="4"/>
      <c r="C2" s="4"/>
      <c r="D2" s="4"/>
    </row>
    <row r="3" spans="1:4" x14ac:dyDescent="0.25">
      <c r="A3" s="5" t="s">
        <v>55</v>
      </c>
      <c r="B3" s="5" t="s">
        <v>69</v>
      </c>
      <c r="C3" s="5" t="s">
        <v>5</v>
      </c>
      <c r="D3" s="5" t="s">
        <v>5</v>
      </c>
    </row>
    <row r="5" ht="22" customHeight="1" spans="1:4" x14ac:dyDescent="0.25">
      <c r="A5" s="4" t="s">
        <v>70</v>
      </c>
      <c r="B5" s="4"/>
      <c r="C5" s="4"/>
      <c r="D5" s="4"/>
    </row>
    <row r="6" spans="1:4" x14ac:dyDescent="0.25">
      <c r="A6" s="5" t="s">
        <v>71</v>
      </c>
      <c r="B6" s="5" t="s">
        <v>72</v>
      </c>
      <c r="C6" s="5" t="s">
        <v>5</v>
      </c>
      <c r="D6" s="5" t="s">
        <v>5</v>
      </c>
    </row>
    <row r="7" spans="1:4" x14ac:dyDescent="0.25">
      <c r="A7" s="5" t="s">
        <v>73</v>
      </c>
      <c r="B7" s="5" t="s">
        <v>74</v>
      </c>
      <c r="C7" s="5" t="s">
        <v>5</v>
      </c>
      <c r="D7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75</v>
      </c>
      <c r="B2" s="4"/>
      <c r="C2" s="4"/>
      <c r="D2" s="4"/>
    </row>
    <row r="3" spans="1:4" x14ac:dyDescent="0.25">
      <c r="A3" s="5" t="s">
        <v>76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77</v>
      </c>
      <c r="B5" s="4"/>
      <c r="C5" s="4"/>
      <c r="D5" s="4"/>
    </row>
    <row r="6" spans="1:4" x14ac:dyDescent="0.25">
      <c r="A6" s="5" t="s">
        <v>78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79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80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Heat Exchanger LMTD / Sizing</dc:title>
  <dc:subject>Mechanical engineering workbook</dc:subject>
  <dc:description>Required area or duty from LMTD (single-pass) with correction factor.</dc:description>
  <cp:keywords>heat exchanger, lmtd, ntu, area, ua, thermal,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