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<sst xmlns="http://schemas.openxmlformats.org/spreadsheetml/2006/main" count="171" uniqueCount="68">
  <si>
    <t>Earthwork Cut &amp; Fill</t>
  </si>
  <si>
    <t>Cut/fill volume from grid prism cells with net balance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</si>
  <si>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</si>
  <si>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</si>
  <si>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</si>
  <si>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</si>
  <si>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</si>
  <si>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</si>
  <si>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</si>
  <si>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</si>
  <si>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</si>
  <si>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</si>
  <si>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</si>
  <si>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</si>
  <si>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</si>
  <si>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</si>
  <si>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</si>
  <si>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</si>
  <si>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Cut/fill volume from grid prism cells with net balance</t>
  </si>
  <si>
    <t>EngiMetric · https://engimetric.com</t>
  </si>
  <si>
    <t>Master verdict</t>
  </si>
  <si>
    <t>Key inputs</t>
  </si>
  <si>
    <t>Grid cell width</t>
  </si>
  <si>
    <t>m</t>
  </si>
  <si>
    <t>Grid cell length</t>
  </si>
  <si>
    <t>Average cut depth — cell 1</t>
  </si>
  <si>
    <t>Average cut depth — cell 4</t>
  </si>
  <si>
    <t>Key outputs</t>
  </si>
  <si>
    <t>Total cut</t>
  </si>
  <si>
    <t>m³</t>
  </si>
  <si>
    <t>Total fill</t>
  </si>
  <si>
    <t>Net balance</t>
  </si>
  <si>
    <t>Checks at a glance</t>
  </si>
  <si>
    <t>Cell dimensions positive</t>
  </si>
  <si>
    <t>Net balance vs cut (±2 %)</t>
  </si>
  <si>
    <t>Version 0.1 · EngiMetric workbook library</t>
  </si>
  <si>
    <t>Inputs — yellow cells: enter your values; source prompts governing choices</t>
  </si>
  <si>
    <t>survey grid</t>
  </si>
  <si>
    <t>levelling</t>
  </si>
  <si>
    <t>Average cut depth — cell 2</t>
  </si>
  <si>
    <t>Average cut depth — cell 3</t>
  </si>
  <si>
    <t>levelling (negative = fill)</t>
  </si>
  <si>
    <t>Calculations — transparent formulas; [n] is the reference ID (see Reference sheet)</t>
  </si>
  <si>
    <t>Cell area</t>
  </si>
  <si>
    <t>m²</t>
  </si>
  <si>
    <t>[1]</t>
  </si>
  <si>
    <t>Cell 1 volume</t>
  </si>
  <si>
    <t>Cell 2 volume</t>
  </si>
  <si>
    <t>Cell 3 volume (fill)</t>
  </si>
  <si>
    <t>Cell 4 volume (fill)</t>
  </si>
  <si>
    <t>Net balance (positive = import)</t>
  </si>
  <si>
    <t>Outputs — final results (formula-driven; never hard-typed)</t>
  </si>
  <si>
    <t>Checks — each row must land PASS (WARN acceptable when documented)</t>
  </si>
  <si>
    <t>&gt; 0</t>
  </si>
  <si>
    <t>|net| ≤ 2%·cut</t>
  </si>
  <si>
    <t>Overall result</t>
  </si>
  <si>
    <t>PASS when every check passes</t>
  </si>
  <si>
    <t>References</t>
  </si>
  <si>
    <t>Grid-prism cut/fill method (standard earthworks quantity practice)</t>
  </si>
  <si>
    <t>Equations used</t>
  </si>
  <si>
    <t>Prism volume</t>
  </si>
  <si>
    <t>V = d̄·A; cut and fill separated by sign</t>
  </si>
  <si>
    <t>Notes &amp; Assumptions</t>
  </si>
  <si>
    <t>1. Four-cell example; replicate rows for larger grids. Balance ignores bulking/shrinkage — adjust separately.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</si>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</sst>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WARN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10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0.4</v>
      </c>
      <c r="C9" s="11" t="s">
        <v>23</v>
      </c>
      <c r="D9" s="10"/>
    </row>
    <row r="10" spans="1:4" x14ac:dyDescent="0.25">
      <c r="A10" s="11" t="s">
        <v>26</v>
      </c>
      <c r="B10" s="12">
        <f>Inputs!$B$8</f>
        <v>-0.35</v>
      </c>
      <c r="C10" s="11" t="s">
        <v>23</v>
      </c>
      <c r="D10" s="10"/>
    </row>
    <row r="12" ht="22" customHeight="1" spans="1:4" x14ac:dyDescent="0.25">
      <c r="A12" s="4" t="s">
        <v>27</v>
      </c>
      <c r="B12" s="4"/>
      <c r="C12" s="4"/>
      <c r="D12" s="4"/>
    </row>
    <row r="13" spans="1:4" x14ac:dyDescent="0.25">
      <c r="A13" s="11" t="s">
        <v>28</v>
      </c>
      <c r="B13" s="12">
        <f>Outputs!$B$3</f>
        <v>60</v>
      </c>
      <c r="C13" s="11" t="s">
        <v>29</v>
      </c>
      <c r="D13" s="10"/>
    </row>
    <row r="14" spans="1:4" x14ac:dyDescent="0.25">
      <c r="A14" s="11" t="s">
        <v>30</v>
      </c>
      <c r="B14" s="12">
        <f>Outputs!$B$4</f>
        <v>45</v>
      </c>
      <c r="C14" s="11" t="s">
        <v>29</v>
      </c>
      <c r="D14" s="10"/>
    </row>
    <row r="15" spans="1:4" x14ac:dyDescent="0.25">
      <c r="A15" s="11" t="s">
        <v>31</v>
      </c>
      <c r="B15" s="12">
        <f>Outputs!$B$5</f>
        <v>-15</v>
      </c>
      <c r="C15" s="11" t="s">
        <v>29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34</v>
      </c>
      <c r="B19" s="12" t="str">
        <f>Checks!$C$4</f>
        <v>WARN</v>
      </c>
      <c r="C19" s="11" t="s">
        <v>5</v>
      </c>
      <c r="D19" s="10"/>
    </row>
    <row r="21" spans="1:3" x14ac:dyDescent="0.25">
      <c r="A21" s="6" t="s">
        <v>35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10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10</v>
      </c>
      <c r="C4" s="15" t="s">
        <v>23</v>
      </c>
      <c r="D4" s="16" t="s">
        <v>37</v>
      </c>
    </row>
    <row r="5" spans="1:4" x14ac:dyDescent="0.25">
      <c r="A5" s="13" t="s">
        <v>25</v>
      </c>
      <c r="B5" s="14">
        <v>0.4</v>
      </c>
      <c r="C5" s="15" t="s">
        <v>23</v>
      </c>
      <c r="D5" s="16" t="s">
        <v>38</v>
      </c>
    </row>
    <row r="6" spans="1:4" x14ac:dyDescent="0.25">
      <c r="A6" s="13" t="s">
        <v>39</v>
      </c>
      <c r="B6" s="14">
        <v>0.2</v>
      </c>
      <c r="C6" s="15" t="s">
        <v>23</v>
      </c>
      <c r="D6" s="16" t="s">
        <v>38</v>
      </c>
    </row>
    <row r="7" spans="1:4" x14ac:dyDescent="0.25">
      <c r="A7" s="13" t="s">
        <v>40</v>
      </c>
      <c r="B7" s="14">
        <v>-0.1</v>
      </c>
      <c r="C7" s="15" t="s">
        <v>23</v>
      </c>
      <c r="D7" s="16" t="s">
        <v>41</v>
      </c>
    </row>
    <row r="8" spans="1:4" x14ac:dyDescent="0.25">
      <c r="A8" s="13" t="s">
        <v>26</v>
      </c>
      <c r="B8" s="14">
        <v>-0.35</v>
      </c>
      <c r="C8" s="15" t="s">
        <v>23</v>
      </c>
      <c r="D8" s="16" t="s">
        <v>41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11" t="s">
        <v>43</v>
      </c>
      <c r="B3" s="17">
        <f>Inputs!$B$3*Inputs!$B$4</f>
        <v>100</v>
      </c>
      <c r="C3" s="11" t="s">
        <v>44</v>
      </c>
      <c r="D3" s="16" t="s">
        <v>45</v>
      </c>
    </row>
    <row r="4" spans="1:4" x14ac:dyDescent="0.25">
      <c r="A4" s="11" t="s">
        <v>46</v>
      </c>
      <c r="B4" s="17">
        <f>MAX(Inputs!$B$5,0)*Calculations!$B$3</f>
        <v>40</v>
      </c>
      <c r="C4" s="11" t="s">
        <v>29</v>
      </c>
      <c r="D4" s="16" t="s">
        <v>45</v>
      </c>
    </row>
    <row r="5" spans="1:4" x14ac:dyDescent="0.25">
      <c r="A5" s="11" t="s">
        <v>47</v>
      </c>
      <c r="B5" s="17">
        <f>MAX(Inputs!$B$6,0)*Calculations!$B$3</f>
        <v>20</v>
      </c>
      <c r="C5" s="11" t="s">
        <v>29</v>
      </c>
      <c r="D5" s="16" t="s">
        <v>45</v>
      </c>
    </row>
    <row r="6" spans="1:4" x14ac:dyDescent="0.25">
      <c r="A6" s="11" t="s">
        <v>48</v>
      </c>
      <c r="B6" s="17">
        <f>MAX(-Inputs!$B$7,0)*Calculations!$B$3</f>
        <v>10</v>
      </c>
      <c r="C6" s="11" t="s">
        <v>29</v>
      </c>
      <c r="D6" s="16" t="s">
        <v>45</v>
      </c>
    </row>
    <row r="7" spans="1:4" x14ac:dyDescent="0.25">
      <c r="A7" s="11" t="s">
        <v>49</v>
      </c>
      <c r="B7" s="17">
        <f>MAX(-Inputs!$B$8,0)*Calculations!$B$3</f>
        <v>35</v>
      </c>
      <c r="C7" s="11" t="s">
        <v>29</v>
      </c>
      <c r="D7" s="16" t="s">
        <v>45</v>
      </c>
    </row>
    <row r="8" spans="1:4" x14ac:dyDescent="0.25">
      <c r="A8" s="11" t="s">
        <v>28</v>
      </c>
      <c r="B8" s="17">
        <f>Calculations!$B$4+Calculations!$B$5</f>
        <v>60</v>
      </c>
      <c r="C8" s="11" t="s">
        <v>29</v>
      </c>
      <c r="D8" s="16" t="s">
        <v>45</v>
      </c>
    </row>
    <row r="9" spans="1:4" x14ac:dyDescent="0.25">
      <c r="A9" s="11" t="s">
        <v>30</v>
      </c>
      <c r="B9" s="17">
        <f>Calculations!$B$6+Calculations!$B$7</f>
        <v>45</v>
      </c>
      <c r="C9" s="11" t="s">
        <v>29</v>
      </c>
      <c r="D9" s="16" t="s">
        <v>45</v>
      </c>
    </row>
    <row r="10" spans="1:4" x14ac:dyDescent="0.25">
      <c r="A10" s="11" t="s">
        <v>50</v>
      </c>
      <c r="B10" s="17">
        <f>Calculations!$B$9-Calculations!$B$8</f>
        <v>-15</v>
      </c>
      <c r="C10" s="11" t="s">
        <v>29</v>
      </c>
      <c r="D10" s="16" t="s">
        <v>45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8" t="s">
        <v>28</v>
      </c>
      <c r="B3" s="18">
        <f>Calculations!$B$8</f>
        <v>60</v>
      </c>
      <c r="C3" s="11" t="s">
        <v>29</v>
      </c>
      <c r="D3" s="16" t="s">
        <v>45</v>
      </c>
    </row>
    <row r="4" spans="1:4" x14ac:dyDescent="0.25">
      <c r="A4" s="8" t="s">
        <v>30</v>
      </c>
      <c r="B4" s="18">
        <f>Calculations!$B$9</f>
        <v>45</v>
      </c>
      <c r="C4" s="11" t="s">
        <v>29</v>
      </c>
      <c r="D4" s="16" t="s">
        <v>45</v>
      </c>
    </row>
    <row r="5" spans="1:4" x14ac:dyDescent="0.25">
      <c r="A5" s="8" t="s">
        <v>31</v>
      </c>
      <c r="B5" s="18">
        <f>Calculations!$B$10</f>
        <v>-15</v>
      </c>
      <c r="C5" s="11" t="s">
        <v>29</v>
      </c>
      <c r="D5" s="16" t="s">
        <v>45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13" t="s">
        <v>33</v>
      </c>
      <c r="B3" s="19" t="s">
        <v>53</v>
      </c>
      <c r="C3" s="20" t="str">
        <f>IF(AND(Inputs!$B$3&gt;0,Inputs!$B$4&gt;0),"PASS","FAIL")</f>
        <v>PASS</v>
      </c>
      <c r="D3" s="21" t="s">
        <v>45</v>
      </c>
    </row>
    <row r="4" spans="1:4" x14ac:dyDescent="0.25">
      <c r="A4" s="13" t="s">
        <v>34</v>
      </c>
      <c r="B4" s="19" t="s">
        <v>54</v>
      </c>
      <c r="C4" s="20" t="str">
        <f>IF(ABS(Calculations!$B$10)&lt;=Calculations!$B$8*0.02,"PASS","WARN")</f>
        <v>WARN</v>
      </c>
      <c r="D4" s="21" t="s">
        <v>45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55</v>
      </c>
      <c r="B6" s="11" t="s">
        <v>56</v>
      </c>
      <c r="C6" s="23" t="str">
        <f>IF(OR($C$3="FAIL",$C$4="FAIL"),"FAIL",IF(OR($C$3="WARN",$C$4="WARN"),"WARN","PASS"))</f>
        <v>WARN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5" t="s">
        <v>45</v>
      </c>
      <c r="B3" s="5" t="s">
        <v>58</v>
      </c>
      <c r="C3" s="5" t="s">
        <v>5</v>
      </c>
      <c r="D3" s="5" t="s">
        <v>5</v>
      </c>
    </row>
    <row r="5" ht="22" customHeight="1" spans="1:4" x14ac:dyDescent="0.25">
      <c r="A5" s="4" t="s">
        <v>59</v>
      </c>
      <c r="B5" s="4"/>
      <c r="C5" s="4"/>
      <c r="D5" s="4"/>
    </row>
    <row r="6" spans="1:4" x14ac:dyDescent="0.25">
      <c r="A6" s="5" t="s">
        <v>60</v>
      </c>
      <c r="B6" s="5" t="s">
        <v>61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63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65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66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67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Earthwork Cut &amp; Fill</dc:title>
  <dc:subject>Construction engineering workbook</dc:subject>
  <dc:description>Cut, fill and net volumes by grid or cross-section areas.</dc:description>
  <cp:keywords>earthwork, cut, fill, volume, grid, site works,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