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<sst xmlns="http://schemas.openxmlformats.org/spreadsheetml/2006/main" count="180" uniqueCount="77">
  <si>
    <t>Concrete &amp; Rebar Quantity Takeoff</t>
  </si>
  <si>
    <t>Concrete volume and reinforcement weight takeoff for repeated elements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</si>
  <si>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</si>
  <si>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</si>
  <si>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</si>
  <si>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</si>
  <si>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</si>
  <si>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</si>
  <si>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</si>
  <si>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</si>
  <si>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</si>
  <si>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</si>
  <si>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</si>
  <si>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</si>
  <si>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</si>
  <si>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</si>
  <si>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</si>
  <si>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</si>
  <si>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Concrete volume and reinforcement weight takeoff for repeated elements</t>
  </si>
  <si>
    <t>EngiMetric · https://engimetric.com</t>
  </si>
  <si>
    <t>Master verdict</t>
  </si>
  <si>
    <t>Key inputs</t>
  </si>
  <si>
    <t>Element length</t>
  </si>
  <si>
    <t>m</t>
  </si>
  <si>
    <t>Element width</t>
  </si>
  <si>
    <t>Element depth/thickness</t>
  </si>
  <si>
    <t>Number of identical elements</t>
  </si>
  <si>
    <t>nos</t>
  </si>
  <si>
    <t>Reinforcement bar diameter</t>
  </si>
  <si>
    <t>mm</t>
  </si>
  <si>
    <t>Key outputs</t>
  </si>
  <si>
    <t>Total concrete volume</t>
  </si>
  <si>
    <t>m³</t>
  </si>
  <si>
    <t>Total rebar weight</t>
  </si>
  <si>
    <t>kg</t>
  </si>
  <si>
    <t>Reinforcement density</t>
  </si>
  <si>
    <t>kg/m³</t>
  </si>
  <si>
    <t>Checks at a glance</t>
  </si>
  <si>
    <t>Dimensions positive</t>
  </si>
  <si>
    <t>Element count positive</t>
  </si>
  <si>
    <t>Version 0.1 · EngiMetric workbook library</t>
  </si>
  <si>
    <t>Inputs — yellow cells: enter your values; source prompts governing choices</t>
  </si>
  <si>
    <t>drawings</t>
  </si>
  <si>
    <t>count</t>
  </si>
  <si>
    <t>bar schedule</t>
  </si>
  <si>
    <t>Average bar length per element</t>
  </si>
  <si>
    <t>Bars per element</t>
  </si>
  <si>
    <t>Waste factor</t>
  </si>
  <si>
    <t>%</t>
  </si>
  <si>
    <t>site allowance</t>
  </si>
  <si>
    <t>Calculations — transparent formulas; [n] is the reference ID (see Reference sheet)</t>
  </si>
  <si>
    <t>Volume per element</t>
  </si>
  <si>
    <t>[1]</t>
  </si>
  <si>
    <t>Rebar unit weight</t>
  </si>
  <si>
    <t>kg/m</t>
  </si>
  <si>
    <t>[1] — ρ = 7850 kg/m³</t>
  </si>
  <si>
    <t>Rebar weight per element</t>
  </si>
  <si>
    <t>Outputs — final results (formula-driven; never hard-typed)</t>
  </si>
  <si>
    <t>Checks — each row must land PASS (WARN acceptable when documented)</t>
  </si>
  <si>
    <t>&gt; 0</t>
  </si>
  <si>
    <t>Waste factor sensible</t>
  </si>
  <si>
    <t>0–20 %</t>
  </si>
  <si>
    <t>Overall result</t>
  </si>
  <si>
    <t>PASS when every check passes</t>
  </si>
  <si>
    <t>References</t>
  </si>
  <si>
    <t>EngiMetric concrete &amp; rebar engines; steel density 7850 kg/m³ (published)</t>
  </si>
  <si>
    <t>Equations used</t>
  </si>
  <si>
    <t>Concrete volume</t>
  </si>
  <si>
    <t>V = Σ L·W·D</t>
  </si>
  <si>
    <t>Rebar weight</t>
  </si>
  <si>
    <t>m = ρ·π/4·d²·l·n;  ρ = 7850 kg/m³</t>
  </si>
  <si>
    <t>Notes &amp; Assumptions</t>
  </si>
  <si>
    <t>1. Takeoff from drawings; laps, laps and specials are added by the detailer.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</si>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</sst>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6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1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0.5</v>
      </c>
      <c r="C9" s="11" t="s">
        <v>23</v>
      </c>
      <c r="D9" s="10"/>
    </row>
    <row r="10" spans="1:4" x14ac:dyDescent="0.25">
      <c r="A10" s="11" t="s">
        <v>26</v>
      </c>
      <c r="B10" s="12">
        <f>Inputs!$B$6</f>
        <v>20</v>
      </c>
      <c r="C10" s="11" t="s">
        <v>27</v>
      </c>
      <c r="D10" s="10"/>
    </row>
    <row r="11" spans="1:4" x14ac:dyDescent="0.25">
      <c r="A11" s="11" t="s">
        <v>28</v>
      </c>
      <c r="B11" s="12">
        <f>Inputs!$B$7</f>
        <v>16</v>
      </c>
      <c r="C11" s="11" t="s">
        <v>29</v>
      </c>
      <c r="D11" s="10"/>
    </row>
    <row r="13" ht="22" customHeight="1" spans="1:4" x14ac:dyDescent="0.25">
      <c r="A13" s="4" t="s">
        <v>30</v>
      </c>
      <c r="B13" s="4"/>
      <c r="C13" s="4"/>
      <c r="D13" s="4"/>
    </row>
    <row r="14" spans="1:4" x14ac:dyDescent="0.25">
      <c r="A14" s="11" t="s">
        <v>31</v>
      </c>
      <c r="B14" s="12">
        <f>Outputs!$B$3</f>
        <v>60</v>
      </c>
      <c r="C14" s="11" t="s">
        <v>32</v>
      </c>
      <c r="D14" s="10"/>
    </row>
    <row r="15" spans="1:4" x14ac:dyDescent="0.25">
      <c r="A15" s="11" t="s">
        <v>33</v>
      </c>
      <c r="B15" s="12">
        <f>Outputs!$B$4</f>
        <v>2784.1849639430397</v>
      </c>
      <c r="C15" s="11" t="s">
        <v>34</v>
      </c>
      <c r="D15" s="10"/>
    </row>
    <row r="16" spans="1:4" x14ac:dyDescent="0.25">
      <c r="A16" s="11" t="s">
        <v>35</v>
      </c>
      <c r="B16" s="12">
        <f>Outputs!$B$5</f>
        <v>46.40308273238399</v>
      </c>
      <c r="C16" s="11" t="s">
        <v>36</v>
      </c>
      <c r="D16" s="10"/>
    </row>
    <row r="18" ht="22" customHeight="1" spans="1:4" x14ac:dyDescent="0.25">
      <c r="A18" s="4" t="s">
        <v>37</v>
      </c>
      <c r="B18" s="4"/>
      <c r="C18" s="4"/>
      <c r="D18" s="4"/>
    </row>
    <row r="19" spans="1:4" x14ac:dyDescent="0.25">
      <c r="A19" s="11" t="s">
        <v>38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39</v>
      </c>
      <c r="B20" s="12" t="str">
        <f>Checks!$C$4</f>
        <v>PASS</v>
      </c>
      <c r="C20" s="11" t="s">
        <v>5</v>
      </c>
      <c r="D20" s="10"/>
    </row>
    <row r="22" spans="1:3" x14ac:dyDescent="0.25">
      <c r="A22" s="6" t="s">
        <v>40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6</v>
      </c>
      <c r="C3" s="15" t="s">
        <v>23</v>
      </c>
      <c r="D3" s="16" t="s">
        <v>42</v>
      </c>
    </row>
    <row r="4" spans="1:4" x14ac:dyDescent="0.25">
      <c r="A4" s="13" t="s">
        <v>24</v>
      </c>
      <c r="B4" s="14">
        <v>1</v>
      </c>
      <c r="C4" s="15" t="s">
        <v>23</v>
      </c>
      <c r="D4" s="16" t="s">
        <v>42</v>
      </c>
    </row>
    <row r="5" spans="1:4" x14ac:dyDescent="0.25">
      <c r="A5" s="13" t="s">
        <v>25</v>
      </c>
      <c r="B5" s="14">
        <v>0.5</v>
      </c>
      <c r="C5" s="15" t="s">
        <v>23</v>
      </c>
      <c r="D5" s="16" t="s">
        <v>42</v>
      </c>
    </row>
    <row r="6" spans="1:4" x14ac:dyDescent="0.25">
      <c r="A6" s="13" t="s">
        <v>26</v>
      </c>
      <c r="B6" s="14">
        <v>20</v>
      </c>
      <c r="C6" s="15" t="s">
        <v>27</v>
      </c>
      <c r="D6" s="16" t="s">
        <v>43</v>
      </c>
    </row>
    <row r="7" spans="1:4" x14ac:dyDescent="0.25">
      <c r="A7" s="13" t="s">
        <v>28</v>
      </c>
      <c r="B7" s="14">
        <v>16</v>
      </c>
      <c r="C7" s="15" t="s">
        <v>29</v>
      </c>
      <c r="D7" s="16" t="s">
        <v>44</v>
      </c>
    </row>
    <row r="8" spans="1:4" x14ac:dyDescent="0.25">
      <c r="A8" s="13" t="s">
        <v>45</v>
      </c>
      <c r="B8" s="14">
        <v>7</v>
      </c>
      <c r="C8" s="15" t="s">
        <v>23</v>
      </c>
      <c r="D8" s="16" t="s">
        <v>44</v>
      </c>
    </row>
    <row r="9" spans="1:4" x14ac:dyDescent="0.25">
      <c r="A9" s="13" t="s">
        <v>46</v>
      </c>
      <c r="B9" s="14">
        <v>12</v>
      </c>
      <c r="C9" s="15" t="s">
        <v>27</v>
      </c>
      <c r="D9" s="16" t="s">
        <v>44</v>
      </c>
    </row>
    <row r="10" spans="1:4" x14ac:dyDescent="0.25">
      <c r="A10" s="13" t="s">
        <v>47</v>
      </c>
      <c r="B10" s="14">
        <v>5</v>
      </c>
      <c r="C10" s="15" t="s">
        <v>48</v>
      </c>
      <c r="D10" s="16" t="s">
        <v>49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50</v>
      </c>
      <c r="B2" s="4"/>
      <c r="C2" s="4"/>
      <c r="D2" s="4"/>
    </row>
    <row r="3" spans="1:4" x14ac:dyDescent="0.25">
      <c r="A3" s="11" t="s">
        <v>51</v>
      </c>
      <c r="B3" s="17">
        <f>Inputs!$B$3*Inputs!$B$4*Inputs!$B$5</f>
        <v>3</v>
      </c>
      <c r="C3" s="11" t="s">
        <v>32</v>
      </c>
      <c r="D3" s="16" t="s">
        <v>52</v>
      </c>
    </row>
    <row r="4" spans="1:4" x14ac:dyDescent="0.25">
      <c r="A4" s="11" t="s">
        <v>31</v>
      </c>
      <c r="B4" s="17">
        <f>Calculations!$B$3*Inputs!$B$6</f>
        <v>60</v>
      </c>
      <c r="C4" s="11" t="s">
        <v>32</v>
      </c>
      <c r="D4" s="16" t="s">
        <v>52</v>
      </c>
    </row>
    <row r="5" spans="1:4" x14ac:dyDescent="0.25">
      <c r="A5" s="11" t="s">
        <v>53</v>
      </c>
      <c r="B5" s="17">
        <f>7850*3.14159265/4*(Inputs!$B$7/1000)^2</f>
        <v>1.57833614736</v>
      </c>
      <c r="C5" s="11" t="s">
        <v>54</v>
      </c>
      <c r="D5" s="16" t="s">
        <v>55</v>
      </c>
    </row>
    <row r="6" spans="1:4" x14ac:dyDescent="0.25">
      <c r="A6" s="11" t="s">
        <v>56</v>
      </c>
      <c r="B6" s="17">
        <f>Calculations!$B$5*Inputs!$B$8*Inputs!$B$9*(1+Inputs!$B$10/100)</f>
        <v>139.209248197152</v>
      </c>
      <c r="C6" s="11" t="s">
        <v>34</v>
      </c>
      <c r="D6" s="16" t="s">
        <v>52</v>
      </c>
    </row>
    <row r="7" spans="1:4" x14ac:dyDescent="0.25">
      <c r="A7" s="11" t="s">
        <v>33</v>
      </c>
      <c r="B7" s="17">
        <f>Calculations!$B$6*Inputs!$B$6</f>
        <v>2784.1849639430397</v>
      </c>
      <c r="C7" s="11" t="s">
        <v>34</v>
      </c>
      <c r="D7" s="16" t="s">
        <v>52</v>
      </c>
    </row>
    <row r="8" spans="1:4" x14ac:dyDescent="0.25">
      <c r="A8" s="11" t="s">
        <v>35</v>
      </c>
      <c r="B8" s="17">
        <f>Calculations!$B$7/Calculations!$B$4</f>
        <v>46.40308273238399</v>
      </c>
      <c r="C8" s="11" t="s">
        <v>36</v>
      </c>
      <c r="D8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8" t="s">
        <v>31</v>
      </c>
      <c r="B3" s="18">
        <f>Calculations!$B$4</f>
        <v>60</v>
      </c>
      <c r="C3" s="11" t="s">
        <v>32</v>
      </c>
      <c r="D3" s="16" t="s">
        <v>52</v>
      </c>
    </row>
    <row r="4" spans="1:4" x14ac:dyDescent="0.25">
      <c r="A4" s="8" t="s">
        <v>33</v>
      </c>
      <c r="B4" s="18">
        <f>Calculations!$B$7</f>
        <v>2784.1849639430397</v>
      </c>
      <c r="C4" s="11" t="s">
        <v>34</v>
      </c>
      <c r="D4" s="16" t="s">
        <v>52</v>
      </c>
    </row>
    <row r="5" spans="1:4" x14ac:dyDescent="0.25">
      <c r="A5" s="8" t="s">
        <v>35</v>
      </c>
      <c r="B5" s="18">
        <f>Calculations!$B$8</f>
        <v>46.40308273238399</v>
      </c>
      <c r="C5" s="11" t="s">
        <v>36</v>
      </c>
      <c r="D5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13" t="s">
        <v>38</v>
      </c>
      <c r="B3" s="19" t="s">
        <v>59</v>
      </c>
      <c r="C3" s="20" t="str">
        <f>IF(AND(Inputs!$B$3&gt;0,Inputs!$B$4&gt;0,Inputs!$B$5&gt;0),"PASS","FAIL")</f>
        <v>PASS</v>
      </c>
      <c r="D3" s="21" t="s">
        <v>52</v>
      </c>
    </row>
    <row r="4" spans="1:4" x14ac:dyDescent="0.25">
      <c r="A4" s="13" t="s">
        <v>39</v>
      </c>
      <c r="B4" s="19" t="s">
        <v>59</v>
      </c>
      <c r="C4" s="20" t="str">
        <f>IF(Inputs!$B$6&gt;0,"PASS","FAIL")</f>
        <v>PASS</v>
      </c>
      <c r="D4" s="21" t="s">
        <v>52</v>
      </c>
    </row>
    <row r="5" spans="1:4" x14ac:dyDescent="0.25">
      <c r="A5" s="13" t="s">
        <v>60</v>
      </c>
      <c r="B5" s="19" t="s">
        <v>61</v>
      </c>
      <c r="C5" s="20" t="str">
        <f>IF(AND(Inputs!$B$10&gt;=0,Inputs!$B$10&lt;=20),"PASS","WARN")</f>
        <v>PASS</v>
      </c>
      <c r="D5" s="21" t="s">
        <v>52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62</v>
      </c>
      <c r="B7" s="11" t="s">
        <v>63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64</v>
      </c>
      <c r="B2" s="4"/>
      <c r="C2" s="4"/>
      <c r="D2" s="4"/>
    </row>
    <row r="3" spans="1:4" x14ac:dyDescent="0.25">
      <c r="A3" s="5" t="s">
        <v>52</v>
      </c>
      <c r="B3" s="5" t="s">
        <v>65</v>
      </c>
      <c r="C3" s="5" t="s">
        <v>5</v>
      </c>
      <c r="D3" s="5" t="s">
        <v>5</v>
      </c>
    </row>
    <row r="5" ht="22" customHeight="1" spans="1:4" x14ac:dyDescent="0.25">
      <c r="A5" s="4" t="s">
        <v>66</v>
      </c>
      <c r="B5" s="4"/>
      <c r="C5" s="4"/>
      <c r="D5" s="4"/>
    </row>
    <row r="6" spans="1:4" x14ac:dyDescent="0.25">
      <c r="A6" s="5" t="s">
        <v>67</v>
      </c>
      <c r="B6" s="5" t="s">
        <v>68</v>
      </c>
      <c r="C6" s="5" t="s">
        <v>5</v>
      </c>
      <c r="D6" s="5" t="s">
        <v>5</v>
      </c>
    </row>
    <row r="7" spans="1:4" x14ac:dyDescent="0.25">
      <c r="A7" s="5" t="s">
        <v>69</v>
      </c>
      <c r="B7" s="5" t="s">
        <v>70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71</v>
      </c>
      <c r="B2" s="4"/>
      <c r="C2" s="4"/>
      <c r="D2" s="4"/>
    </row>
    <row r="3" spans="1:4" x14ac:dyDescent="0.25">
      <c r="A3" s="5" t="s">
        <v>72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73</v>
      </c>
      <c r="B5" s="4"/>
      <c r="C5" s="4"/>
      <c r="D5" s="4"/>
    </row>
    <row r="6" spans="1:4" x14ac:dyDescent="0.25">
      <c r="A6" s="5" t="s">
        <v>74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75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76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Concrete &amp; Rebar Quantity Takeoff</dc:title>
  <dc:subject>Construction engineering workbook</dc:subject>
  <dc:description>Concrete volumes and reinforcement weights for common structural elements.</dc:description>
  <cp:keywords>concrete, rebar, quantity, takeoff, volume, steel,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