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<sst xmlns="http://schemas.openxmlformats.org/spreadsheetml/2006/main" count="143" uniqueCount="64">
  <si>
    <t>Chilled Water Flow &amp; خ”T</t>
  </si>
  <si>
    <t>Hydronic flow from cooling duty and ΔT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</si>
  <si>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</si>
  <si>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</si>
  <si>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</si>
  <si>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</si>
  <si>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</si>
  <si>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</si>
  <si>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</si>
  <si>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</si>
  <si>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</si>
  <si>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</si>
  <si>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</si>
  <si>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</si>
  <si>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</si>
  <si>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</si>
  <si>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</si>
  <si>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</si>
  <si>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Hydronic flow from cooling duty and ΔT</t>
  </si>
  <si>
    <t>EngiMetric · https://engimetric.com</t>
  </si>
  <si>
    <t>Master verdict</t>
  </si>
  <si>
    <t>Key inputs</t>
  </si>
  <si>
    <t>Cooling duty</t>
  </si>
  <si>
    <t>kW</t>
  </si>
  <si>
    <t>Design ΔT</t>
  </si>
  <si>
    <t>K</t>
  </si>
  <si>
    <t>Specific heat</t>
  </si>
  <si>
    <t>kJ/kgK</t>
  </si>
  <si>
    <t>Key outputs</t>
  </si>
  <si>
    <t>Flow rate</t>
  </si>
  <si>
    <t>m³/h</t>
  </si>
  <si>
    <t>L/s</t>
  </si>
  <si>
    <t>Checks at a glance</t>
  </si>
  <si>
    <t>Duty positive</t>
  </si>
  <si>
    <t>ΔT within range</t>
  </si>
  <si>
    <t>Version 0.1 · EngiMetric workbook library</t>
  </si>
  <si>
    <t>Inputs — yellow cells: enter your values; source prompts governing choices</t>
  </si>
  <si>
    <t>load calculation</t>
  </si>
  <si>
    <t>system design</t>
  </si>
  <si>
    <t>Fluid density</t>
  </si>
  <si>
    <t>kg/m³</t>
  </si>
  <si>
    <t>fluid (water)</t>
  </si>
  <si>
    <t>fluid property (water)</t>
  </si>
  <si>
    <t>Calculations — transparent formulas; [n] is the reference ID (see Reference sheet)</t>
  </si>
  <si>
    <t>m³/s</t>
  </si>
  <si>
    <t>[1] — Q = ṁ·cp·ΔT</t>
  </si>
  <si>
    <t>[1]</t>
  </si>
  <si>
    <t>Outputs — final results (formula-driven; never hard-typed)</t>
  </si>
  <si>
    <t>Checks — each row must land PASS (WARN acceptable when documented)</t>
  </si>
  <si>
    <t>&gt; 0</t>
  </si>
  <si>
    <t>1–20 K</t>
  </si>
  <si>
    <t>Overall result</t>
  </si>
  <si>
    <t>PASS when every check passes</t>
  </si>
  <si>
    <t>References</t>
  </si>
  <si>
    <t>Universal hydronic formula; water property (published)</t>
  </si>
  <si>
    <t>Equations used</t>
  </si>
  <si>
    <t>Hydronic flow</t>
  </si>
  <si>
    <t>Q_flow = duty / (ρ·cp·ΔT)</t>
  </si>
  <si>
    <t>Notes &amp; Assumptions</t>
  </si>
  <si>
    <t>1. Water properties at nominal conditions; glycol mixes need their own ρ·cp.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</si>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</sst>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350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6</v>
      </c>
      <c r="C8" s="11" t="s">
        <v>25</v>
      </c>
      <c r="D8" s="10"/>
    </row>
    <row r="9" spans="1:4" x14ac:dyDescent="0.25">
      <c r="A9" s="11" t="s">
        <v>26</v>
      </c>
      <c r="B9" s="12">
        <f>Inputs!$B$6</f>
        <v>4.186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50.16722408026756</v>
      </c>
      <c r="C12" s="11" t="s">
        <v>30</v>
      </c>
      <c r="D12" s="10"/>
    </row>
    <row r="13" spans="1:4" x14ac:dyDescent="0.25">
      <c r="A13" s="11" t="s">
        <v>29</v>
      </c>
      <c r="B13" s="12">
        <f>Outputs!$B$4</f>
        <v>13.935340022296543</v>
      </c>
      <c r="C13" s="11" t="s">
        <v>31</v>
      </c>
      <c r="D13" s="10"/>
    </row>
    <row r="15" ht="22" customHeight="1" spans="1:4" x14ac:dyDescent="0.25">
      <c r="A15" s="4" t="s">
        <v>32</v>
      </c>
      <c r="B15" s="4"/>
      <c r="C15" s="4"/>
      <c r="D15" s="4"/>
    </row>
    <row r="16" spans="1:4" x14ac:dyDescent="0.25">
      <c r="A16" s="11" t="s">
        <v>33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34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35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350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6</v>
      </c>
      <c r="C4" s="15" t="s">
        <v>25</v>
      </c>
      <c r="D4" s="16" t="s">
        <v>38</v>
      </c>
    </row>
    <row r="5" spans="1:4" x14ac:dyDescent="0.25">
      <c r="A5" s="13" t="s">
        <v>39</v>
      </c>
      <c r="B5" s="14">
        <v>1000</v>
      </c>
      <c r="C5" s="15" t="s">
        <v>40</v>
      </c>
      <c r="D5" s="16" t="s">
        <v>41</v>
      </c>
    </row>
    <row r="6" spans="1:4" x14ac:dyDescent="0.25">
      <c r="A6" s="13" t="s">
        <v>26</v>
      </c>
      <c r="B6" s="14">
        <v>4.186</v>
      </c>
      <c r="C6" s="15" t="s">
        <v>27</v>
      </c>
      <c r="D6" s="16" t="s">
        <v>42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1" t="s">
        <v>29</v>
      </c>
      <c r="B3" s="17">
        <f>Inputs!$B$3/(Inputs!$B$5*1000/1000*Inputs!$B$6*Inputs!$B$4)</f>
        <v>0.013935340022296544</v>
      </c>
      <c r="C3" s="11" t="s">
        <v>44</v>
      </c>
      <c r="D3" s="16" t="s">
        <v>45</v>
      </c>
    </row>
    <row r="4" spans="1:4" x14ac:dyDescent="0.25">
      <c r="A4" s="11" t="s">
        <v>29</v>
      </c>
      <c r="B4" s="17">
        <f>Calculations!$B$3*3600</f>
        <v>50.16722408026756</v>
      </c>
      <c r="C4" s="11" t="s">
        <v>30</v>
      </c>
      <c r="D4" s="16" t="s">
        <v>46</v>
      </c>
    </row>
    <row r="5" spans="1:4" x14ac:dyDescent="0.25">
      <c r="A5" s="11" t="s">
        <v>29</v>
      </c>
      <c r="B5" s="17">
        <f>Calculations!$B$3*1000</f>
        <v>13.935340022296543</v>
      </c>
      <c r="C5" s="11" t="s">
        <v>31</v>
      </c>
      <c r="D5" s="16" t="s">
        <v>46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8" t="s">
        <v>29</v>
      </c>
      <c r="B3" s="18">
        <f>Calculations!$B$4</f>
        <v>50.16722408026756</v>
      </c>
      <c r="C3" s="11" t="s">
        <v>30</v>
      </c>
      <c r="D3" s="16" t="s">
        <v>46</v>
      </c>
    </row>
    <row r="4" spans="1:4" x14ac:dyDescent="0.25">
      <c r="A4" s="8" t="s">
        <v>29</v>
      </c>
      <c r="B4" s="18">
        <f>Calculations!$B$5</f>
        <v>13.935340022296543</v>
      </c>
      <c r="C4" s="11" t="s">
        <v>31</v>
      </c>
      <c r="D4" s="16" t="s">
        <v>46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3" t="s">
        <v>33</v>
      </c>
      <c r="B3" s="19" t="s">
        <v>49</v>
      </c>
      <c r="C3" s="20" t="str">
        <f>IF(Inputs!$B$3&gt;0,"PASS","FAIL")</f>
        <v>PASS</v>
      </c>
      <c r="D3" s="21" t="s">
        <v>46</v>
      </c>
    </row>
    <row r="4" spans="1:4" x14ac:dyDescent="0.25">
      <c r="A4" s="13" t="s">
        <v>34</v>
      </c>
      <c r="B4" s="19" t="s">
        <v>50</v>
      </c>
      <c r="C4" s="20" t="str">
        <f>IF(AND(Inputs!$B$4&gt;=1,Inputs!$B$4&lt;=20),"PASS","WARN")</f>
        <v>PASS</v>
      </c>
      <c r="D4" s="21" t="s">
        <v>46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51</v>
      </c>
      <c r="B6" s="11" t="s">
        <v>52</v>
      </c>
      <c r="C6" s="23" t="str">
        <f>IF(OR($C$3="FAIL",$C$4="FAIL"),"FAIL",IF(OR($C$3="WARN",$C$4="WARN"),"WARN","PASS"))</f>
        <v>PASS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5" t="s">
        <v>46</v>
      </c>
      <c r="B3" s="5" t="s">
        <v>54</v>
      </c>
      <c r="C3" s="5" t="s">
        <v>5</v>
      </c>
      <c r="D3" s="5" t="s">
        <v>5</v>
      </c>
    </row>
    <row r="5" ht="22" customHeight="1" spans="1:4" x14ac:dyDescent="0.25">
      <c r="A5" s="4" t="s">
        <v>55</v>
      </c>
      <c r="B5" s="4"/>
      <c r="C5" s="4"/>
      <c r="D5" s="4"/>
    </row>
    <row r="6" spans="1:4" x14ac:dyDescent="0.25">
      <c r="A6" s="5" t="s">
        <v>56</v>
      </c>
      <c r="B6" s="5" t="s">
        <v>57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5" t="s">
        <v>59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60</v>
      </c>
      <c r="B5" s="4"/>
      <c r="C5" s="4"/>
      <c r="D5" s="4"/>
    </row>
    <row r="6" spans="1:4" x14ac:dyDescent="0.25">
      <c r="A6" s="5" t="s">
        <v>61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63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Chilled Water Flow &amp; خ”T</dc:title>
  <dc:subject>Mechanical engineering workbook</dc:subject>
  <dc:description>Flow required for a chilled-water duty at design خ”T.</dc:description>
  <cp:keywords>chilled water, flow, delta t, cooling, gpm, hydronic,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