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<sst xmlns="http://schemas.openxmlformats.org/spreadsheetml/2006/main" count="199" uniqueCount="78">
  <si>
    <t>Bar Bending Schedule</t>
  </si>
  <si>
    <t>Rebar cutting schedule and tonnage for marks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</si>
  <si>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</si>
  <si>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</si>
  <si>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</si>
  <si>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</si>
  <si>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</si>
  <si>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</si>
  <si>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</si>
  <si>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</si>
  <si>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</si>
  <si>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</si>
  <si>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</si>
  <si>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</si>
  <si>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</si>
  <si>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</si>
  <si>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</si>
  <si>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</si>
  <si>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Rebar cutting schedule and tonnage for marks</t>
  </si>
  <si>
    <t>EngiMetric · https://engimetric.com</t>
  </si>
  <si>
    <t>Master verdict</t>
  </si>
  <si>
    <t>Key inputs</t>
  </si>
  <si>
    <t>Mark 1 — bar diameter</t>
  </si>
  <si>
    <t>mm</t>
  </si>
  <si>
    <t>Mark 1 — cut length</t>
  </si>
  <si>
    <t>m</t>
  </si>
  <si>
    <t>Mark 1 — count</t>
  </si>
  <si>
    <t>nos</t>
  </si>
  <si>
    <t>Mark 2 — bar diameter</t>
  </si>
  <si>
    <t>Mark 2 — cut length</t>
  </si>
  <si>
    <t>Mark 2 — count</t>
  </si>
  <si>
    <t>Key outputs</t>
  </si>
  <si>
    <t>Mark 1 weight</t>
  </si>
  <si>
    <t>kg</t>
  </si>
  <si>
    <t>Total weight</t>
  </si>
  <si>
    <t>Tonnage</t>
  </si>
  <si>
    <t>t</t>
  </si>
  <si>
    <t>Checks at a glance</t>
  </si>
  <si>
    <t>Lengths positive</t>
  </si>
  <si>
    <t>Counts non-negative</t>
  </si>
  <si>
    <t>Version 0.1 · EngiMetric workbook library</t>
  </si>
  <si>
    <t>Inputs — yellow cells: enter your values; source prompts governing choices</t>
  </si>
  <si>
    <t>bar schedule</t>
  </si>
  <si>
    <t>Mark 3 — bar diameter</t>
  </si>
  <si>
    <t>Mark 3 — cut length</t>
  </si>
  <si>
    <t>Mark 3 — count</t>
  </si>
  <si>
    <t>Cutting waste allowance</t>
  </si>
  <si>
    <t>%</t>
  </si>
  <si>
    <t>site allowance</t>
  </si>
  <si>
    <t>Calculations — transparent formulas; [n] is the reference ID (see Reference sheet)</t>
  </si>
  <si>
    <t>Mark 1 unit weight</t>
  </si>
  <si>
    <t>kg/m</t>
  </si>
  <si>
    <t>[1]</t>
  </si>
  <si>
    <t>Mark 2 unit weight</t>
  </si>
  <si>
    <t>Mark 3 unit weight</t>
  </si>
  <si>
    <t>Mark 2 weight</t>
  </si>
  <si>
    <t>Mark 3 weight</t>
  </si>
  <si>
    <t>Total tonnage</t>
  </si>
  <si>
    <t>Total incl. waste</t>
  </si>
  <si>
    <t>Outputs — final results (formula-driven; never hard-typed)</t>
  </si>
  <si>
    <t>Checks — each row must land PASS (WARN acceptable when documented)</t>
  </si>
  <si>
    <t>&gt; 0</t>
  </si>
  <si>
    <t>≥ 0</t>
  </si>
  <si>
    <t>Waste factor sensible</t>
  </si>
  <si>
    <t>0–20 %</t>
  </si>
  <si>
    <t>Overall result</t>
  </si>
  <si>
    <t>PASS when every check passes</t>
  </si>
  <si>
    <t>References</t>
  </si>
  <si>
    <t>EngiMetric rebar engine (unit weight from ρ = 7850 kg/m³)</t>
  </si>
  <si>
    <t>Equations used</t>
  </si>
  <si>
    <t>Schedule weight</t>
  </si>
  <si>
    <t>m = 7850·π/4·(d/1000)²·l·n</t>
  </si>
  <si>
    <t>Notes &amp; Assumptions</t>
  </si>
  <si>
    <t>1. Bend allowances are included in the cut lengths you enter from the detailer.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</si>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</sst>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3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12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4.5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80</v>
      </c>
      <c r="C9" s="11" t="s">
        <v>27</v>
      </c>
      <c r="D9" s="10"/>
    </row>
    <row r="10" spans="1:4" x14ac:dyDescent="0.25">
      <c r="A10" s="11" t="s">
        <v>28</v>
      </c>
      <c r="B10" s="12">
        <f>Inputs!$B$6</f>
        <v>16</v>
      </c>
      <c r="C10" s="11" t="s">
        <v>23</v>
      </c>
      <c r="D10" s="10"/>
    </row>
    <row r="11" spans="1:4" x14ac:dyDescent="0.25">
      <c r="A11" s="11" t="s">
        <v>29</v>
      </c>
      <c r="B11" s="12">
        <f>Inputs!$B$7</f>
        <v>6</v>
      </c>
      <c r="C11" s="11" t="s">
        <v>25</v>
      </c>
      <c r="D11" s="10"/>
    </row>
    <row r="12" spans="1:4" x14ac:dyDescent="0.25">
      <c r="A12" s="11" t="s">
        <v>30</v>
      </c>
      <c r="B12" s="12">
        <f>Inputs!$B$8</f>
        <v>40</v>
      </c>
      <c r="C12" s="11" t="s">
        <v>27</v>
      </c>
      <c r="D12" s="10"/>
    </row>
    <row r="14" ht="22" customHeight="1" spans="1:4" x14ac:dyDescent="0.25">
      <c r="A14" s="4" t="s">
        <v>31</v>
      </c>
      <c r="B14" s="4"/>
      <c r="C14" s="4"/>
      <c r="D14" s="4"/>
    </row>
    <row r="15" spans="1:4" x14ac:dyDescent="0.25">
      <c r="A15" s="11" t="s">
        <v>32</v>
      </c>
      <c r="B15" s="12">
        <f>Outputs!$B$3</f>
        <v>319.61306984040004</v>
      </c>
      <c r="C15" s="11" t="s">
        <v>33</v>
      </c>
      <c r="D15" s="10"/>
    </row>
    <row r="16" spans="1:4" x14ac:dyDescent="0.25">
      <c r="A16" s="11" t="s">
        <v>34</v>
      </c>
      <c r="B16" s="12">
        <f>Outputs!$B$6</f>
        <v>1290.2898004668</v>
      </c>
      <c r="C16" s="11" t="s">
        <v>33</v>
      </c>
      <c r="D16" s="10"/>
    </row>
    <row r="17" spans="1:4" x14ac:dyDescent="0.25">
      <c r="A17" s="11" t="s">
        <v>35</v>
      </c>
      <c r="B17" s="12">
        <f>Outputs!$B$7</f>
        <v>1.2902898004668</v>
      </c>
      <c r="C17" s="11" t="s">
        <v>36</v>
      </c>
      <c r="D17" s="10"/>
    </row>
    <row r="19" ht="22" customHeight="1" spans="1:4" x14ac:dyDescent="0.25">
      <c r="A19" s="4" t="s">
        <v>37</v>
      </c>
      <c r="B19" s="4"/>
      <c r="C19" s="4"/>
      <c r="D19" s="4"/>
    </row>
    <row r="20" spans="1:4" x14ac:dyDescent="0.25">
      <c r="A20" s="11" t="s">
        <v>38</v>
      </c>
      <c r="B20" s="12" t="str">
        <f>Checks!$C$3</f>
        <v>PASS</v>
      </c>
      <c r="C20" s="11" t="s">
        <v>5</v>
      </c>
      <c r="D20" s="10"/>
    </row>
    <row r="21" spans="1:4" x14ac:dyDescent="0.25">
      <c r="A21" s="11" t="s">
        <v>39</v>
      </c>
      <c r="B21" s="12" t="str">
        <f>Checks!$C$4</f>
        <v>PASS</v>
      </c>
      <c r="C21" s="11" t="s">
        <v>5</v>
      </c>
      <c r="D21" s="10"/>
    </row>
    <row r="23" spans="1:3" x14ac:dyDescent="0.25">
      <c r="A23" s="6" t="s">
        <v>40</v>
      </c>
    </row>
  </sheetData>
  <mergeCells count="3">
    <mergeCell ref="A6:D6"/>
    <mergeCell ref="A14:D14"/>
    <mergeCell ref="A19:D19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2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41</v>
      </c>
      <c r="B2" s="4"/>
      <c r="C2" s="4"/>
      <c r="D2" s="4"/>
    </row>
    <row r="3" spans="1:4" x14ac:dyDescent="0.25">
      <c r="A3" s="13" t="s">
        <v>22</v>
      </c>
      <c r="B3" s="14">
        <v>12</v>
      </c>
      <c r="C3" s="15" t="s">
        <v>23</v>
      </c>
      <c r="D3" s="16" t="s">
        <v>42</v>
      </c>
    </row>
    <row r="4" spans="1:4" x14ac:dyDescent="0.25">
      <c r="A4" s="13" t="s">
        <v>24</v>
      </c>
      <c r="B4" s="14">
        <v>4.5</v>
      </c>
      <c r="C4" s="15" t="s">
        <v>25</v>
      </c>
      <c r="D4" s="16" t="s">
        <v>42</v>
      </c>
    </row>
    <row r="5" spans="1:4" x14ac:dyDescent="0.25">
      <c r="A5" s="13" t="s">
        <v>26</v>
      </c>
      <c r="B5" s="14">
        <v>80</v>
      </c>
      <c r="C5" s="15" t="s">
        <v>27</v>
      </c>
      <c r="D5" s="16" t="s">
        <v>42</v>
      </c>
    </row>
    <row r="6" spans="1:4" x14ac:dyDescent="0.25">
      <c r="A6" s="13" t="s">
        <v>28</v>
      </c>
      <c r="B6" s="14">
        <v>16</v>
      </c>
      <c r="C6" s="15" t="s">
        <v>23</v>
      </c>
      <c r="D6" s="16" t="s">
        <v>42</v>
      </c>
    </row>
    <row r="7" spans="1:4" x14ac:dyDescent="0.25">
      <c r="A7" s="13" t="s">
        <v>29</v>
      </c>
      <c r="B7" s="14">
        <v>6</v>
      </c>
      <c r="C7" s="15" t="s">
        <v>25</v>
      </c>
      <c r="D7" s="16" t="s">
        <v>42</v>
      </c>
    </row>
    <row r="8" spans="1:4" x14ac:dyDescent="0.25">
      <c r="A8" s="13" t="s">
        <v>30</v>
      </c>
      <c r="B8" s="14">
        <v>40</v>
      </c>
      <c r="C8" s="15" t="s">
        <v>27</v>
      </c>
      <c r="D8" s="16" t="s">
        <v>42</v>
      </c>
    </row>
    <row r="9" spans="1:4" x14ac:dyDescent="0.25">
      <c r="A9" s="13" t="s">
        <v>43</v>
      </c>
      <c r="B9" s="14">
        <v>20</v>
      </c>
      <c r="C9" s="15" t="s">
        <v>23</v>
      </c>
      <c r="D9" s="16" t="s">
        <v>42</v>
      </c>
    </row>
    <row r="10" spans="1:4" x14ac:dyDescent="0.25">
      <c r="A10" s="13" t="s">
        <v>44</v>
      </c>
      <c r="B10" s="14">
        <v>8</v>
      </c>
      <c r="C10" s="15" t="s">
        <v>25</v>
      </c>
      <c r="D10" s="16" t="s">
        <v>42</v>
      </c>
    </row>
    <row r="11" spans="1:4" x14ac:dyDescent="0.25">
      <c r="A11" s="13" t="s">
        <v>45</v>
      </c>
      <c r="B11" s="14">
        <v>30</v>
      </c>
      <c r="C11" s="15" t="s">
        <v>27</v>
      </c>
      <c r="D11" s="16" t="s">
        <v>42</v>
      </c>
    </row>
    <row r="12" spans="1:4" x14ac:dyDescent="0.25">
      <c r="A12" s="13" t="s">
        <v>46</v>
      </c>
      <c r="B12" s="14">
        <v>3</v>
      </c>
      <c r="C12" s="15" t="s">
        <v>47</v>
      </c>
      <c r="D12" s="16" t="s">
        <v>48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49</v>
      </c>
      <c r="B2" s="4"/>
      <c r="C2" s="4"/>
      <c r="D2" s="4"/>
    </row>
    <row r="3" spans="1:4" x14ac:dyDescent="0.25">
      <c r="A3" s="11" t="s">
        <v>50</v>
      </c>
      <c r="B3" s="17">
        <f>7850*3.14159265/4*(Inputs!$B$3/1000)^2</f>
        <v>0.8878140828900001</v>
      </c>
      <c r="C3" s="11" t="s">
        <v>51</v>
      </c>
      <c r="D3" s="16" t="s">
        <v>52</v>
      </c>
    </row>
    <row r="4" spans="1:4" x14ac:dyDescent="0.25">
      <c r="A4" s="11" t="s">
        <v>53</v>
      </c>
      <c r="B4" s="17">
        <f>7850*3.14159265/4*(Inputs!$B$6/1000)^2</f>
        <v>1.57833614736</v>
      </c>
      <c r="C4" s="11" t="s">
        <v>51</v>
      </c>
      <c r="D4" s="16" t="s">
        <v>52</v>
      </c>
    </row>
    <row r="5" spans="1:4" x14ac:dyDescent="0.25">
      <c r="A5" s="11" t="s">
        <v>54</v>
      </c>
      <c r="B5" s="17">
        <f>7850*3.14159265/4*(Inputs!$B$9/1000)^2</f>
        <v>2.4661502302500002</v>
      </c>
      <c r="C5" s="11" t="s">
        <v>51</v>
      </c>
      <c r="D5" s="16" t="s">
        <v>52</v>
      </c>
    </row>
    <row r="6" spans="1:4" x14ac:dyDescent="0.25">
      <c r="A6" s="11" t="s">
        <v>32</v>
      </c>
      <c r="B6" s="17">
        <f>Calculations!$B$3*Inputs!$B$4*Inputs!$B$5</f>
        <v>319.61306984040004</v>
      </c>
      <c r="C6" s="11" t="s">
        <v>33</v>
      </c>
      <c r="D6" s="16" t="s">
        <v>52</v>
      </c>
    </row>
    <row r="7" spans="1:4" x14ac:dyDescent="0.25">
      <c r="A7" s="11" t="s">
        <v>55</v>
      </c>
      <c r="B7" s="17">
        <f>Calculations!$B$4*Inputs!$B$7*Inputs!$B$8</f>
        <v>378.8006753664</v>
      </c>
      <c r="C7" s="11" t="s">
        <v>33</v>
      </c>
      <c r="D7" s="16" t="s">
        <v>52</v>
      </c>
    </row>
    <row r="8" spans="1:4" x14ac:dyDescent="0.25">
      <c r="A8" s="11" t="s">
        <v>56</v>
      </c>
      <c r="B8" s="17">
        <f>Calculations!$B$5*Inputs!$B$10*Inputs!$B$11</f>
        <v>591.87605526</v>
      </c>
      <c r="C8" s="11" t="s">
        <v>33</v>
      </c>
      <c r="D8" s="16" t="s">
        <v>52</v>
      </c>
    </row>
    <row r="9" spans="1:4" x14ac:dyDescent="0.25">
      <c r="A9" s="11" t="s">
        <v>34</v>
      </c>
      <c r="B9" s="17">
        <f>Calculations!$B$6+Calculations!$B$7+Calculations!$B$8</f>
        <v>1290.2898004668</v>
      </c>
      <c r="C9" s="11" t="s">
        <v>33</v>
      </c>
      <c r="D9" s="16" t="s">
        <v>52</v>
      </c>
    </row>
    <row r="10" spans="1:4" x14ac:dyDescent="0.25">
      <c r="A10" s="11" t="s">
        <v>57</v>
      </c>
      <c r="B10" s="17">
        <f>Calculations!$B$9/1000</f>
        <v>1.2902898004668</v>
      </c>
      <c r="C10" s="11" t="s">
        <v>36</v>
      </c>
      <c r="D10" s="16" t="s">
        <v>52</v>
      </c>
    </row>
    <row r="11" spans="1:4" x14ac:dyDescent="0.25">
      <c r="A11" s="11" t="s">
        <v>58</v>
      </c>
      <c r="B11" s="17">
        <f>Calculations!$B$9*(1+Inputs!$B$12/100)</f>
        <v>1328.998494480804</v>
      </c>
      <c r="C11" s="11" t="s">
        <v>33</v>
      </c>
      <c r="D11" s="16" t="s">
        <v>52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59</v>
      </c>
      <c r="B2" s="4"/>
      <c r="C2" s="4"/>
      <c r="D2" s="4"/>
    </row>
    <row r="3" spans="1:4" x14ac:dyDescent="0.25">
      <c r="A3" s="8" t="s">
        <v>32</v>
      </c>
      <c r="B3" s="18">
        <f>Calculations!$B$6</f>
        <v>319.61306984040004</v>
      </c>
      <c r="C3" s="11" t="s">
        <v>33</v>
      </c>
      <c r="D3" s="16" t="s">
        <v>52</v>
      </c>
    </row>
    <row r="4" spans="1:4" x14ac:dyDescent="0.25">
      <c r="A4" s="8" t="s">
        <v>55</v>
      </c>
      <c r="B4" s="18">
        <f>Calculations!$B$7</f>
        <v>378.8006753664</v>
      </c>
      <c r="C4" s="11" t="s">
        <v>33</v>
      </c>
      <c r="D4" s="16" t="s">
        <v>52</v>
      </c>
    </row>
    <row r="5" spans="1:4" x14ac:dyDescent="0.25">
      <c r="A5" s="8" t="s">
        <v>56</v>
      </c>
      <c r="B5" s="18">
        <f>Calculations!$B$8</f>
        <v>591.87605526</v>
      </c>
      <c r="C5" s="11" t="s">
        <v>33</v>
      </c>
      <c r="D5" s="16" t="s">
        <v>52</v>
      </c>
    </row>
    <row r="6" spans="1:4" x14ac:dyDescent="0.25">
      <c r="A6" s="8" t="s">
        <v>34</v>
      </c>
      <c r="B6" s="18">
        <f>Calculations!$B$9</f>
        <v>1290.2898004668</v>
      </c>
      <c r="C6" s="11" t="s">
        <v>33</v>
      </c>
      <c r="D6" s="16" t="s">
        <v>52</v>
      </c>
    </row>
    <row r="7" spans="1:4" x14ac:dyDescent="0.25">
      <c r="A7" s="8" t="s">
        <v>35</v>
      </c>
      <c r="B7" s="18">
        <f>Calculations!$B$10</f>
        <v>1.2902898004668</v>
      </c>
      <c r="C7" s="11" t="s">
        <v>36</v>
      </c>
      <c r="D7" s="16" t="s">
        <v>52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60</v>
      </c>
      <c r="B2" s="4"/>
      <c r="C2" s="4"/>
      <c r="D2" s="4"/>
    </row>
    <row r="3" spans="1:4" x14ac:dyDescent="0.25">
      <c r="A3" s="13" t="s">
        <v>38</v>
      </c>
      <c r="B3" s="19" t="s">
        <v>61</v>
      </c>
      <c r="C3" s="20" t="str">
        <f>IF(AND(Inputs!$B$4&gt;0,Inputs!$B$7&gt;0,Inputs!$B$10&gt;0),"PASS","FAIL")</f>
        <v>PASS</v>
      </c>
      <c r="D3" s="21" t="s">
        <v>52</v>
      </c>
    </row>
    <row r="4" spans="1:4" x14ac:dyDescent="0.25">
      <c r="A4" s="13" t="s">
        <v>39</v>
      </c>
      <c r="B4" s="19" t="s">
        <v>62</v>
      </c>
      <c r="C4" s="20" t="str">
        <f>IF(AND(Inputs!$B$5&gt;=0,Inputs!$B$11&gt;=0),"PASS","FAIL")</f>
        <v>PASS</v>
      </c>
      <c r="D4" s="21" t="s">
        <v>52</v>
      </c>
    </row>
    <row r="5" spans="1:4" x14ac:dyDescent="0.25">
      <c r="A5" s="13" t="s">
        <v>63</v>
      </c>
      <c r="B5" s="19" t="s">
        <v>64</v>
      </c>
      <c r="C5" s="20" t="str">
        <f>IF(AND(Inputs!$B$12&gt;=0,Inputs!$B$12&lt;=20),"PASS","WARN")</f>
        <v>PASS</v>
      </c>
      <c r="D5" s="21" t="s">
        <v>52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65</v>
      </c>
      <c r="B7" s="11" t="s">
        <v>66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67</v>
      </c>
      <c r="B2" s="4"/>
      <c r="C2" s="4"/>
      <c r="D2" s="4"/>
    </row>
    <row r="3" spans="1:4" x14ac:dyDescent="0.25">
      <c r="A3" s="5" t="s">
        <v>52</v>
      </c>
      <c r="B3" s="5" t="s">
        <v>68</v>
      </c>
      <c r="C3" s="5" t="s">
        <v>5</v>
      </c>
      <c r="D3" s="5" t="s">
        <v>5</v>
      </c>
    </row>
    <row r="5" ht="22" customHeight="1" spans="1:4" x14ac:dyDescent="0.25">
      <c r="A5" s="4" t="s">
        <v>69</v>
      </c>
      <c r="B5" s="4"/>
      <c r="C5" s="4"/>
      <c r="D5" s="4"/>
    </row>
    <row r="6" spans="1:4" x14ac:dyDescent="0.25">
      <c r="A6" s="5" t="s">
        <v>70</v>
      </c>
      <c r="B6" s="5" t="s">
        <v>71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72</v>
      </c>
      <c r="B2" s="4"/>
      <c r="C2" s="4"/>
      <c r="D2" s="4"/>
    </row>
    <row r="3" spans="1:4" x14ac:dyDescent="0.25">
      <c r="A3" s="5" t="s">
        <v>73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74</v>
      </c>
      <c r="B5" s="4"/>
      <c r="C5" s="4"/>
      <c r="D5" s="4"/>
    </row>
    <row r="6" spans="1:4" x14ac:dyDescent="0.25">
      <c r="A6" s="5" t="s">
        <v>75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76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77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Bar Bending Schedule</dc:title>
  <dc:subject>Construction engineering workbook</dc:subject>
  <dc:description>Cutting schedule of reinforcing bars with unit and total steel weights.</dc:description>
  <cp:keywords>bbs, bar bending, steel, reinforcement, cutting schedule,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